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0" windowWidth="9720" windowHeight="5520" tabRatio="735" activeTab="0"/>
  </bookViews>
  <sheets>
    <sheet name="IncomeStatement" sheetId="1" r:id="rId1"/>
    <sheet name="balance sheet" sheetId="2" r:id="rId2"/>
    <sheet name="Statement of changes equity" sheetId="3" r:id="rId3"/>
    <sheet name="CASHFLOW" sheetId="4" r:id="rId4"/>
  </sheets>
  <externalReferences>
    <externalReference r:id="rId7"/>
    <externalReference r:id="rId8"/>
    <externalReference r:id="rId9"/>
    <externalReference r:id="rId10"/>
  </externalReferences>
  <definedNames>
    <definedName name="A1\">#REF!</definedName>
    <definedName name="bs">#REF!</definedName>
    <definedName name="comm" localSheetId="2">#REF!</definedName>
    <definedName name="comm">#REF!</definedName>
    <definedName name="NOTE_P">#REF!</definedName>
    <definedName name="NOTE_T">#REF!</definedName>
    <definedName name="pnl">#REF!</definedName>
    <definedName name="_xlnm.Print_Area" localSheetId="1">'balance sheet'!$A$1:$G$76</definedName>
    <definedName name="_xlnm.Print_Area" localSheetId="3">'CASHFLOW'!$A$1:$F$63</definedName>
    <definedName name="_xlnm.Print_Area" localSheetId="0">'IncomeStatement'!$B$1:$I$65</definedName>
    <definedName name="_xlnm.Print_Area" localSheetId="2">'Statement of changes equity'!$A$1:$H$54</definedName>
    <definedName name="_xlnm.Print_Titles" localSheetId="1">'balance sheet'!$10:$16</definedName>
    <definedName name="Print_Titles_MI">#REF!</definedName>
    <definedName name="review">'[2]1(e)'!#REF!</definedName>
  </definedNames>
  <calcPr fullCalcOnLoad="1"/>
</workbook>
</file>

<file path=xl/sharedStrings.xml><?xml version="1.0" encoding="utf-8"?>
<sst xmlns="http://schemas.openxmlformats.org/spreadsheetml/2006/main" count="176" uniqueCount="149">
  <si>
    <t>Company name      : WAH SEONG CORPORATION BERHAD (Company No. 495846-A)</t>
  </si>
  <si>
    <t>Stock name            : WASEONG</t>
  </si>
  <si>
    <t>These figures have not been audited.</t>
  </si>
  <si>
    <t>INDIVIDUAL QUARTER</t>
  </si>
  <si>
    <t>CUMULATIVE QUARTER</t>
  </si>
  <si>
    <t>CURRENT</t>
  </si>
  <si>
    <t>PRECEDING YEAR</t>
  </si>
  <si>
    <t>CORRESPONDING</t>
  </si>
  <si>
    <t>PARTICULARS</t>
  </si>
  <si>
    <t>QUARTER ENDED</t>
  </si>
  <si>
    <t>TO DATE ENDED</t>
  </si>
  <si>
    <t>RM’000</t>
  </si>
  <si>
    <t>RM'000</t>
  </si>
  <si>
    <t>Revenue</t>
  </si>
  <si>
    <t>Operating Expenses</t>
  </si>
  <si>
    <t>Other operating income</t>
  </si>
  <si>
    <t>Profit from the operations</t>
  </si>
  <si>
    <t>Finance cost</t>
  </si>
  <si>
    <t>Share of results of associates</t>
  </si>
  <si>
    <t>Profit before taxation  from operation                        ( before exceptional items)</t>
  </si>
  <si>
    <t>Exceptional items</t>
  </si>
  <si>
    <t>Waiver of debts and interest</t>
  </si>
  <si>
    <t>Restructuring and listing expenses</t>
  </si>
  <si>
    <t>Taxation</t>
  </si>
  <si>
    <t>Profit after taxation</t>
  </si>
  <si>
    <t>Pre-acquisition (profit)/loss</t>
  </si>
  <si>
    <t>Minority interests</t>
  </si>
  <si>
    <t>Net profit for the period</t>
  </si>
  <si>
    <t>EPS- ( a) Basic (sen)</t>
  </si>
  <si>
    <t>These figures have not been audited</t>
  </si>
  <si>
    <t xml:space="preserve">Condensed Consolidated Balance Sheets </t>
  </si>
  <si>
    <t xml:space="preserve">AS AT END OF </t>
  </si>
  <si>
    <t>AS AT END OF</t>
  </si>
  <si>
    <t>CURRENT QUARTER</t>
  </si>
  <si>
    <t>PRECEDING FINANCIAL</t>
  </si>
  <si>
    <t>YEAR ENDED</t>
  </si>
  <si>
    <t>Property, plant and equipment</t>
  </si>
  <si>
    <t>Investment in associated company</t>
  </si>
  <si>
    <t>Goodwill less discount on consolidation</t>
  </si>
  <si>
    <t>Other investments</t>
  </si>
  <si>
    <t>Current assets</t>
  </si>
  <si>
    <t>- Inventories</t>
  </si>
  <si>
    <t>- Trade debtors</t>
  </si>
  <si>
    <t>-Gross amount due from customers</t>
  </si>
  <si>
    <t>-Other debtors, deposits and prepayments</t>
  </si>
  <si>
    <t>-Amount owing by associated companies</t>
  </si>
  <si>
    <t>- Fixed deposit with licensed banks</t>
  </si>
  <si>
    <t>- Cash and bank balances</t>
  </si>
  <si>
    <t>Current liabilities</t>
  </si>
  <si>
    <t>-Gross amount due to customers</t>
  </si>
  <si>
    <t>- Trade payables</t>
  </si>
  <si>
    <t>-Amount owing to associated companies</t>
  </si>
  <si>
    <t>- Bank borrowings</t>
  </si>
  <si>
    <t>- Provision for taxation</t>
  </si>
  <si>
    <t xml:space="preserve">Net current assets </t>
  </si>
  <si>
    <t>Financed by:</t>
  </si>
  <si>
    <t xml:space="preserve">Share capital 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</si>
  <si>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</si>
  <si>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</si>
  <si>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</si>
  <si>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</si>
  <si>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</si>
  <si>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</si>
  <si>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-Translation reserves</t>
  </si>
  <si>
    <t>Shareholders' funds</t>
  </si>
  <si>
    <t>Irredeemable Convertible Unsecured Loan Stock</t>
  </si>
  <si>
    <t>Long term borrowings</t>
  </si>
  <si>
    <t>Other long term liabilities</t>
  </si>
  <si>
    <t xml:space="preserve">CONDENSED CONSOLIDATED STATEMENT OF CHANGES IN EQUITY </t>
  </si>
  <si>
    <t>Share</t>
  </si>
  <si>
    <t>Translation</t>
  </si>
  <si>
    <t>Revaluation</t>
  </si>
  <si>
    <t>Retained</t>
  </si>
  <si>
    <t>Total</t>
  </si>
  <si>
    <t>capital</t>
  </si>
  <si>
    <t>premium</t>
  </si>
  <si>
    <t>reserve</t>
  </si>
  <si>
    <t xml:space="preserve">profit  </t>
  </si>
  <si>
    <t>Issuance of share capital</t>
  </si>
  <si>
    <t xml:space="preserve">  - acquisition of subsidiaries</t>
  </si>
  <si>
    <t xml:space="preserve">  - acquisition of Industrial Property</t>
  </si>
  <si>
    <t xml:space="preserve">  - conversion of ICULS</t>
  </si>
  <si>
    <t xml:space="preserve">  - in exchange for shares in PIHB</t>
  </si>
  <si>
    <t xml:space="preserve">  - settlement of PIHB's debts</t>
  </si>
  <si>
    <t>Exchange translation differences</t>
  </si>
  <si>
    <t>Net profit for the year</t>
  </si>
  <si>
    <t xml:space="preserve"> </t>
  </si>
  <si>
    <t>Issue of share capital</t>
  </si>
  <si>
    <t xml:space="preserve">  - debts and restructuring in PIHB</t>
  </si>
  <si>
    <t xml:space="preserve">   - equity restructuring in PIHB</t>
  </si>
  <si>
    <t>Conversion of ICULS to share capital</t>
  </si>
  <si>
    <t>CONDENSED CONSOLIDATED CASH FLOW STATEMENT</t>
  </si>
  <si>
    <t>Cash Flow From Operating Activities</t>
  </si>
  <si>
    <t>Net profit before tax</t>
  </si>
  <si>
    <t>Adjustment for :-</t>
  </si>
  <si>
    <t xml:space="preserve">        Non cash items</t>
  </si>
  <si>
    <t xml:space="preserve">        Taxation paid</t>
  </si>
  <si>
    <t xml:space="preserve">        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</si>
  <si>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</si>
  <si>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</si>
  <si>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</si>
  <si>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</si>
  <si>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Taxation paid</t>
  </si>
  <si>
    <t>Net Cash Flow From Operating Activities</t>
  </si>
  <si>
    <t>Cash Flow From Investing Activities</t>
  </si>
  <si>
    <t>Net (Purchases of) / Proceeds from sales of Properties,Plants and Equipments</t>
  </si>
  <si>
    <t xml:space="preserve">Dividend received </t>
  </si>
  <si>
    <t>Interest income received</t>
  </si>
  <si>
    <t>Net Cash Flow From Investing Activities</t>
  </si>
  <si>
    <t>Cash Flow From Financing Activities</t>
  </si>
  <si>
    <t>Net Cash Flow From Financing Activities</t>
  </si>
  <si>
    <t>Cash and Cash Equivalents at Beginning of Period</t>
  </si>
  <si>
    <t>Cash and Cash Equivalents at End of Period</t>
  </si>
  <si>
    <t>Cash and Bank Balances</t>
  </si>
  <si>
    <t>Bank overdraft</t>
  </si>
  <si>
    <t>Total Cash and Bank Balances</t>
  </si>
  <si>
    <t>Balance as at 1 January 2002</t>
  </si>
  <si>
    <t>Prior Year Adjustment</t>
  </si>
  <si>
    <t>Profit before taxation</t>
  </si>
  <si>
    <t>Balance as at 1 January 2003 (As previously stated)</t>
  </si>
  <si>
    <t>Dividends paid to minority interest</t>
  </si>
  <si>
    <t>Net increase / (decrease) in Cash and Cash Equivalents</t>
  </si>
  <si>
    <t>Currency Translation Differences</t>
  </si>
  <si>
    <t>CONDENSED CONSOLIDATED INCOME STATEMENTS</t>
  </si>
  <si>
    <t>Deferred tax liabilities</t>
  </si>
  <si>
    <t>31/12/2002 *</t>
  </si>
  <si>
    <t>(The Condensed Consolidated Income Statements should be read in conjunction with the Annual Financial Report for the financial year ended 31 December 2002)</t>
  </si>
  <si>
    <t>Deferred tax assets</t>
  </si>
  <si>
    <t>(The Condensed Consolidated Balance Sheets should be read in conjunction with the Annual Financial Report for the financial year ended 31 December 2002)</t>
  </si>
  <si>
    <t>* The comparative figures have been restated to recognised the prior year adjustment for deferred tax assets in compliance with MASB 25.</t>
  </si>
  <si>
    <t>reserves</t>
  </si>
  <si>
    <t>Balance as at 1 January 2003 (As restated)</t>
  </si>
  <si>
    <t>(The Condensed Consolidated Statement of Changes in Equity should be read in conjunction with the Annual Financial Report for the financial year ended 31 December 2002)</t>
  </si>
  <si>
    <t>(The Condensed Consolidated Cash Flow Statement should be read in conjunction with the Annual Financial Report for the financial year ended 31 December 2002)</t>
  </si>
  <si>
    <t>- Other creditors and accruals</t>
  </si>
  <si>
    <t>Fixed deposit with licensed bank</t>
  </si>
  <si>
    <t>First and final dividend of  2.5% less 28%</t>
  </si>
  <si>
    <t>Payment of Divedends</t>
  </si>
  <si>
    <t>Net proceeds from bank borrowings</t>
  </si>
  <si>
    <t xml:space="preserve">           (b)  Diluted (sen)</t>
  </si>
  <si>
    <t>Quarter                   : 4</t>
  </si>
  <si>
    <t>QUARTERLY REPORT ON CONSOLIDATED RESULTS FOR THE FOURTH QUARTER ENDED 31-DECEMBER-2003</t>
  </si>
  <si>
    <t>12 months ended</t>
  </si>
  <si>
    <t>Intangible Assets</t>
  </si>
  <si>
    <t>YEAR</t>
  </si>
  <si>
    <t>(Acquisition) / Disposal of subsidiary, net of cash</t>
  </si>
  <si>
    <t>Net Proceeds from disposal / (Purchase) of other investments</t>
  </si>
  <si>
    <t>(AUDITED)</t>
  </si>
  <si>
    <t>(*)  The Share Capital was increased from 4 ordinary shares of RM0.50 each to 303,308,988 ordnary shares of RM0.50 each as at 14-June-2002.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</si>
</sst>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M&quot;* #,##0_-;\-&quot;RM&quot;* #,##0_-;_-&quot;RM&quot;* &quot;-&quot;_-;_-@_-"/>
    <numFmt numFmtId="165" formatCode="_-* #,##0_-;\-* #,##0_-;_-* &quot;-&quot;_-;_-@_-"/>
    <numFmt numFmtId="166" formatCode="_-&quot;RM&quot;* #,##0.00_-;\-&quot;RM&quot;* #,##0.00_-;_-&quot;RM&quot;* &quot;-&quot;??_-;_-@_-"/>
    <numFmt numFmtId="167" formatCode="_-* #,##0.00_-;\-* #,##0.00_-;_-* &quot;-&quot;??_-;_-@_-"/>
    <numFmt numFmtId="168" formatCode="_-* #,##0.0_-;\-* #,##0.0_-;_-* &quot;-&quot;??_-;_-@_-"/>
    <numFmt numFmtId="169" formatCode="_-* #,##0_-;\-* #,##0_-;_-* &quot;-&quot;??_-;_-@_-"/>
    <numFmt numFmtId="170" formatCode="_(* #,##0_);_(* \(#,##0\);_(* &quot;-&quot;??_);_(@_)"/>
    <numFmt numFmtId="171" formatCode="\$#,##0.00;\(\$#,##0.00\)"/>
    <numFmt numFmtId="172" formatCode="\$#,##0;\(\$#,##0\)"/>
    <numFmt numFmtId="173" formatCode="#,##0;\(#,##0\)"/>
    <numFmt numFmtId="174" formatCode="&quot;Financial period end:&quot;\ dd\-mmmm\-yyyy"/>
    <numFmt numFmtId="175" formatCode="&quot;QUARTERLY REPORT ON CONSOLIDATED BALANCE SHEET AS AT&quot;\ dd\-mmmm\-yyyy"/>
    <numFmt numFmtId="176" formatCode="&quot;Balance as at&quot;\ dd\ mmmm\ yyyy"/>
    <numFmt numFmtId="177" formatCode="&quot;FOR THE PERIOD ENDED&quot;\ dd\-mmmm\-yyyy"/>
    <numFmt numFmtId="178" formatCode="&quot;Financial year end:&quot;\ dd\-mmmm\-yyyy"/>
    <numFmt numFmtId="179" formatCode="&quot;FOR THE YEAR ENDED&quot;\ dd\-mmmm\-yyyy"/>
  </numFmts>
  <fonts count="18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u val="single"/>
      <sz val="6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4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>
      <alignment/>
      <protection/>
    </xf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" fillId="0" borderId="0">
      <alignment/>
      <protection/>
    </xf>
    <xf numFmtId="0" fontId="2" fillId="0" borderId="0" applyProtection="0">
      <alignment/>
    </xf>
    <xf numFmtId="172" fontId="1" fillId="0" borderId="0">
      <alignment/>
      <protection/>
    </xf>
    <xf numFmtId="2" fontId="2" fillId="0" borderId="0" applyProtection="0">
      <alignment/>
    </xf>
    <xf numFmtId="0" fontId="3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 applyProtection="0">
      <alignment/>
    </xf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41" fontId="1" fillId="0" borderId="0" xfId="15" applyNumberFormat="1" applyFont="1" applyBorder="1" applyAlignment="1">
      <alignment horizontal="center"/>
    </xf>
    <xf numFmtId="41" fontId="1" fillId="0" borderId="0" xfId="15" applyNumberFormat="1" applyFont="1" applyFill="1" applyBorder="1" applyAlignment="1">
      <alignment horizontal="center"/>
    </xf>
    <xf numFmtId="41" fontId="1" fillId="0" borderId="2" xfId="15" applyNumberFormat="1" applyFont="1" applyBorder="1" applyAlignment="1">
      <alignment horizontal="center"/>
    </xf>
    <xf numFmtId="41" fontId="1" fillId="0" borderId="3" xfId="15" applyNumberFormat="1" applyFont="1" applyBorder="1" applyAlignment="1">
      <alignment horizontal="center"/>
    </xf>
    <xf numFmtId="41" fontId="1" fillId="0" borderId="4" xfId="15" applyNumberFormat="1" applyFont="1" applyBorder="1" applyAlignment="1">
      <alignment horizontal="center"/>
    </xf>
    <xf numFmtId="41" fontId="1" fillId="0" borderId="5" xfId="15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1" fontId="1" fillId="0" borderId="1" xfId="15" applyNumberFormat="1" applyFont="1" applyBorder="1" applyAlignment="1">
      <alignment horizontal="center"/>
    </xf>
    <xf numFmtId="168" fontId="1" fillId="0" borderId="0" xfId="15" applyNumberFormat="1" applyFont="1" applyFill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9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1" fillId="0" borderId="3" xfId="15" applyNumberFormat="1" applyFont="1" applyBorder="1" applyAlignment="1">
      <alignment horizontal="center"/>
    </xf>
    <xf numFmtId="0" fontId="1" fillId="0" borderId="0" xfId="0" applyFont="1" applyBorder="1" applyAlignment="1" quotePrefix="1">
      <alignment/>
    </xf>
    <xf numFmtId="169" fontId="1" fillId="0" borderId="4" xfId="15" applyNumberFormat="1" applyFont="1" applyBorder="1" applyAlignment="1">
      <alignment horizontal="center"/>
    </xf>
    <xf numFmtId="169" fontId="1" fillId="0" borderId="5" xfId="15" applyNumberFormat="1" applyFont="1" applyBorder="1" applyAlignment="1">
      <alignment horizontal="center"/>
    </xf>
    <xf numFmtId="41" fontId="1" fillId="0" borderId="0" xfId="15" applyNumberFormat="1" applyFont="1" applyBorder="1" applyAlignment="1" quotePrefix="1">
      <alignment horizontal="right"/>
    </xf>
    <xf numFmtId="169" fontId="1" fillId="0" borderId="0" xfId="15" applyNumberFormat="1" applyFont="1" applyBorder="1" applyAlignment="1" quotePrefix="1">
      <alignment horizontal="right"/>
    </xf>
    <xf numFmtId="41" fontId="1" fillId="0" borderId="2" xfId="15" applyNumberFormat="1" applyFont="1" applyBorder="1" applyAlignment="1" quotePrefix="1">
      <alignment horizontal="right"/>
    </xf>
    <xf numFmtId="41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9" fontId="1" fillId="0" borderId="0" xfId="15" applyNumberFormat="1" applyFont="1" applyBorder="1" applyAlignment="1">
      <alignment horizontal="right"/>
    </xf>
    <xf numFmtId="169" fontId="1" fillId="0" borderId="1" xfId="15" applyNumberFormat="1" applyFont="1" applyBorder="1" applyAlignment="1">
      <alignment horizontal="center"/>
    </xf>
    <xf numFmtId="170" fontId="8" fillId="0" borderId="0" xfId="18" applyNumberFormat="1" applyFont="1" applyAlignment="1">
      <alignment horizontal="left"/>
    </xf>
    <xf numFmtId="170" fontId="12" fillId="0" borderId="0" xfId="18" applyNumberFormat="1" applyFont="1" applyAlignment="1">
      <alignment/>
    </xf>
    <xf numFmtId="170" fontId="1" fillId="0" borderId="0" xfId="18" applyNumberFormat="1" applyFont="1" applyAlignment="1">
      <alignment/>
    </xf>
    <xf numFmtId="170" fontId="0" fillId="0" borderId="0" xfId="18" applyNumberFormat="1" applyAlignment="1">
      <alignment/>
    </xf>
    <xf numFmtId="170" fontId="1" fillId="0" borderId="3" xfId="18" applyNumberFormat="1" applyFont="1" applyBorder="1" applyAlignment="1">
      <alignment horizontal="center"/>
    </xf>
    <xf numFmtId="170" fontId="0" fillId="0" borderId="0" xfId="18" applyNumberFormat="1" applyAlignment="1">
      <alignment horizontal="center"/>
    </xf>
    <xf numFmtId="170" fontId="1" fillId="0" borderId="4" xfId="18" applyNumberFormat="1" applyFont="1" applyBorder="1" applyAlignment="1">
      <alignment horizontal="center"/>
    </xf>
    <xf numFmtId="170" fontId="1" fillId="0" borderId="5" xfId="18" applyNumberFormat="1" applyFont="1" applyBorder="1" applyAlignment="1">
      <alignment horizontal="center"/>
    </xf>
    <xf numFmtId="170" fontId="8" fillId="0" borderId="2" xfId="18" applyNumberFormat="1" applyFont="1" applyBorder="1" applyAlignment="1">
      <alignment horizontal="center"/>
    </xf>
    <xf numFmtId="170" fontId="8" fillId="0" borderId="5" xfId="18" applyNumberFormat="1" applyFont="1" applyBorder="1" applyAlignment="1">
      <alignment horizontal="center"/>
    </xf>
    <xf numFmtId="170" fontId="0" fillId="0" borderId="0" xfId="18" applyNumberFormat="1" applyFont="1" applyAlignment="1">
      <alignment horizontal="center"/>
    </xf>
    <xf numFmtId="170" fontId="1" fillId="0" borderId="4" xfId="18" applyNumberFormat="1" applyFont="1" applyBorder="1" applyAlignment="1">
      <alignment/>
    </xf>
    <xf numFmtId="170" fontId="1" fillId="0" borderId="6" xfId="18" applyNumberFormat="1" applyFont="1" applyBorder="1" applyAlignment="1">
      <alignment/>
    </xf>
    <xf numFmtId="170" fontId="1" fillId="0" borderId="7" xfId="18" applyNumberFormat="1" applyFont="1" applyBorder="1" applyAlignment="1">
      <alignment/>
    </xf>
    <xf numFmtId="170" fontId="1" fillId="0" borderId="3" xfId="18" applyNumberFormat="1" applyFont="1" applyBorder="1" applyAlignment="1">
      <alignment/>
    </xf>
    <xf numFmtId="170" fontId="1" fillId="0" borderId="4" xfId="18" applyNumberFormat="1" applyFont="1" applyBorder="1" applyAlignment="1" quotePrefix="1">
      <alignment/>
    </xf>
    <xf numFmtId="170" fontId="1" fillId="0" borderId="1" xfId="18" applyNumberFormat="1" applyFont="1" applyBorder="1" applyAlignment="1">
      <alignment/>
    </xf>
    <xf numFmtId="170" fontId="1" fillId="0" borderId="8" xfId="18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41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1" fontId="16" fillId="0" borderId="0" xfId="15" applyNumberFormat="1" applyFont="1" applyAlignment="1">
      <alignment/>
    </xf>
    <xf numFmtId="41" fontId="15" fillId="0" borderId="0" xfId="15" applyNumberFormat="1" applyFont="1" applyAlignment="1">
      <alignment/>
    </xf>
    <xf numFmtId="41" fontId="15" fillId="0" borderId="7" xfId="15" applyNumberFormat="1" applyFont="1" applyBorder="1" applyAlignment="1">
      <alignment/>
    </xf>
    <xf numFmtId="41" fontId="16" fillId="0" borderId="2" xfId="15" applyNumberFormat="1" applyFont="1" applyBorder="1" applyAlignment="1">
      <alignment/>
    </xf>
    <xf numFmtId="41" fontId="15" fillId="0" borderId="0" xfId="15" applyNumberFormat="1" applyFont="1" applyBorder="1" applyAlignment="1">
      <alignment/>
    </xf>
    <xf numFmtId="41" fontId="16" fillId="0" borderId="0" xfId="15" applyNumberFormat="1" applyFont="1" applyBorder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41" fontId="16" fillId="0" borderId="9" xfId="15" applyNumberFormat="1" applyFont="1" applyBorder="1" applyAlignment="1">
      <alignment/>
    </xf>
    <xf numFmtId="41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170" fontId="8" fillId="0" borderId="7" xfId="18" applyNumberFormat="1" applyFont="1" applyBorder="1" applyAlignment="1">
      <alignment horizontal="center"/>
    </xf>
    <xf numFmtId="170" fontId="8" fillId="0" borderId="0" xfId="18" applyNumberFormat="1" applyFont="1" applyBorder="1" applyAlignment="1">
      <alignment horizontal="center"/>
    </xf>
    <xf numFmtId="170" fontId="1" fillId="0" borderId="0" xfId="18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170" fontId="1" fillId="0" borderId="4" xfId="18" applyNumberFormat="1" applyFont="1" applyBorder="1" applyAlignment="1">
      <alignment wrapText="1"/>
    </xf>
    <xf numFmtId="174" fontId="8" fillId="0" borderId="0" xfId="0" applyNumberFormat="1" applyFont="1" applyAlignment="1">
      <alignment/>
    </xf>
    <xf numFmtId="176" fontId="1" fillId="0" borderId="5" xfId="18" applyNumberFormat="1" applyFont="1" applyBorder="1" applyAlignment="1">
      <alignment horizontal="left"/>
    </xf>
    <xf numFmtId="0" fontId="8" fillId="0" borderId="0" xfId="18" applyNumberFormat="1" applyFont="1" applyAlignment="1">
      <alignment horizontal="left"/>
    </xf>
    <xf numFmtId="0" fontId="14" fillId="0" borderId="0" xfId="0" applyFont="1" applyBorder="1" applyAlignment="1">
      <alignment/>
    </xf>
    <xf numFmtId="14" fontId="8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7" fontId="16" fillId="0" borderId="0" xfId="0" applyNumberFormat="1" applyFont="1" applyAlignment="1">
      <alignment horizontal="center"/>
    </xf>
    <xf numFmtId="170" fontId="1" fillId="0" borderId="0" xfId="15" applyNumberFormat="1" applyFont="1" applyBorder="1" applyAlignment="1">
      <alignment horizontal="center"/>
    </xf>
    <xf numFmtId="178" fontId="10" fillId="0" borderId="0" xfId="0" applyNumberFormat="1" applyFont="1" applyAlignment="1">
      <alignment horizontal="left"/>
    </xf>
    <xf numFmtId="178" fontId="13" fillId="0" borderId="0" xfId="0" applyNumberFormat="1" applyFont="1" applyAlignment="1">
      <alignment horizontal="left"/>
    </xf>
    <xf numFmtId="17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>
      <alignment/>
    </xf>
    <xf numFmtId="41" fontId="16" fillId="0" borderId="0" xfId="15" applyNumberFormat="1" applyFont="1" applyFill="1" applyAlignment="1">
      <alignment/>
    </xf>
    <xf numFmtId="41" fontId="15" fillId="0" borderId="0" xfId="15" applyNumberFormat="1" applyFont="1" applyFill="1" applyAlignment="1">
      <alignment/>
    </xf>
    <xf numFmtId="41" fontId="15" fillId="0" borderId="7" xfId="15" applyNumberFormat="1" applyFont="1" applyFill="1" applyBorder="1" applyAlignment="1">
      <alignment/>
    </xf>
    <xf numFmtId="41" fontId="16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41" fontId="16" fillId="0" borderId="0" xfId="15" applyNumberFormat="1" applyFont="1" applyFill="1" applyBorder="1" applyAlignment="1">
      <alignment/>
    </xf>
    <xf numFmtId="41" fontId="16" fillId="0" borderId="9" xfId="15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9" fontId="13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wrapText="1"/>
    </xf>
    <xf numFmtId="178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75" fontId="1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170" fontId="8" fillId="0" borderId="3" xfId="18" applyNumberFormat="1" applyFont="1" applyBorder="1" applyAlignment="1">
      <alignment horizontal="center" vertical="center"/>
    </xf>
    <xf numFmtId="170" fontId="8" fillId="0" borderId="4" xfId="18" applyNumberFormat="1" applyFont="1" applyBorder="1" applyAlignment="1">
      <alignment horizontal="center" vertical="center"/>
    </xf>
    <xf numFmtId="0" fontId="8" fillId="0" borderId="0" xfId="18" applyNumberFormat="1" applyFont="1" applyAlignment="1">
      <alignment horizontal="left"/>
    </xf>
    <xf numFmtId="178" fontId="8" fillId="0" borderId="0" xfId="18" applyNumberFormat="1" applyFont="1" applyAlignment="1">
      <alignment horizontal="left"/>
    </xf>
    <xf numFmtId="170" fontId="8" fillId="0" borderId="0" xfId="18" applyNumberFormat="1" applyFont="1" applyAlignment="1">
      <alignment horizontal="center"/>
    </xf>
    <xf numFmtId="177" fontId="8" fillId="0" borderId="0" xfId="18" applyNumberFormat="1" applyFont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omma_WSC-ConsolSep2002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51</xdr:row>
      <xdr:rowOff>28575</xdr:rowOff>
    </xdr:from>
    <xdr:to>
      <xdr:col>2</xdr:col>
      <xdr:colOff>1095375</xdr:colOff>
      <xdr:row>51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38550" y="720090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942975</xdr:colOff>
      <xdr:row>52</xdr:row>
      <xdr:rowOff>28575</xdr:rowOff>
    </xdr:from>
    <xdr:to>
      <xdr:col>2</xdr:col>
      <xdr:colOff>1095375</xdr:colOff>
      <xdr:row>52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38550" y="736282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790575</xdr:colOff>
      <xdr:row>51</xdr:row>
      <xdr:rowOff>28575</xdr:rowOff>
    </xdr:from>
    <xdr:to>
      <xdr:col>8</xdr:col>
      <xdr:colOff>942975</xdr:colOff>
      <xdr:row>51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15300" y="720090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790575</xdr:colOff>
      <xdr:row>52</xdr:row>
      <xdr:rowOff>28575</xdr:rowOff>
    </xdr:from>
    <xdr:to>
      <xdr:col>8</xdr:col>
      <xdr:colOff>942975</xdr:colOff>
      <xdr:row>52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115300" y="736282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uiping2001\sc\other\muiping2001\conference\conferences\WSIHGroupConsold1995-2000TrackRec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TCO-BUDGETfor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uiping2001\sc\other\muiping2001\conference\conferences\WSIHGroupConsold1995-2000TrackReco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%20Accounts\Dec-2003\Quarterly%20Announcement\2nd%20Draft\WSC%20Quarterly%20Report-Dec2003(2nd%20Draf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(a)"/>
      <sheetName val="1(b)"/>
      <sheetName val="1(c)"/>
      <sheetName val="1(e)"/>
      <sheetName val="1(f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comeStatement"/>
      <sheetName val="balance sheet"/>
      <sheetName val="Statement of changes equity"/>
      <sheetName val="CASHFLOW"/>
    </sheetNames>
    <sheetDataSet>
      <sheetData sheetId="0">
        <row r="16">
          <cell r="C16">
            <v>37986</v>
          </cell>
          <cell r="E16">
            <v>37621</v>
          </cell>
        </row>
        <row r="39">
          <cell r="I39">
            <v>58425</v>
          </cell>
        </row>
      </sheetData>
      <sheetData sheetId="2">
        <row r="2">
          <cell r="A2" t="str">
            <v>Company name      : WAH SEONG CORPORATION BERHAD (Company No. 495846-A)</v>
          </cell>
        </row>
        <row r="3">
          <cell r="A3" t="str">
            <v>Stock name            : WASEONG</v>
          </cell>
        </row>
        <row r="4">
          <cell r="A4">
            <v>37986</v>
          </cell>
        </row>
        <row r="5">
          <cell r="A5" t="str">
            <v>Quarter                   :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5"/>
  <sheetViews>
    <sheetView showGridLines="0" tabSelected="1" zoomScale="75" zoomScaleNormal="75" workbookViewId="0" topLeftCell="A28">
      <selection activeCell="G43" sqref="G43"/>
    </sheetView>
  </sheetViews>
  <sheetFormatPr defaultColWidth="9.140625" defaultRowHeight="12.75"/>
  <cols>
    <col min="1" max="1" width="2.8515625" style="1" customWidth="1"/>
    <col min="2" max="2" width="37.57421875" style="1" customWidth="1"/>
    <col min="3" max="3" width="21.00390625" style="1" customWidth="1"/>
    <col min="4" max="4" width="1.421875" style="2" customWidth="1"/>
    <col min="5" max="5" width="19.140625" style="1" customWidth="1"/>
    <col min="6" max="6" width="1.421875" style="2" customWidth="1"/>
    <col min="7" max="7" width="25.00390625" style="1" customWidth="1"/>
    <col min="8" max="8" width="1.421875" style="2" customWidth="1"/>
    <col min="9" max="9" width="18.57421875" style="1" customWidth="1"/>
    <col min="10" max="16384" width="9.140625" style="1" customWidth="1"/>
  </cols>
  <sheetData>
    <row r="1" ht="12.75" customHeight="1">
      <c r="I1" s="112"/>
    </row>
    <row r="2" spans="2:9" ht="12.75">
      <c r="B2" s="75" t="s">
        <v>0</v>
      </c>
      <c r="I2" s="112"/>
    </row>
    <row r="3" spans="2:9" ht="12.75">
      <c r="B3" s="75" t="s">
        <v>1</v>
      </c>
      <c r="I3" s="112"/>
    </row>
    <row r="4" spans="2:9" ht="12.75">
      <c r="B4" s="110">
        <v>37986</v>
      </c>
      <c r="C4" s="110"/>
      <c r="I4" s="112"/>
    </row>
    <row r="5" spans="2:9" ht="12.75">
      <c r="B5" s="75" t="s">
        <v>140</v>
      </c>
      <c r="I5" s="112"/>
    </row>
    <row r="6" ht="7.5" customHeight="1"/>
    <row r="7" ht="12.75">
      <c r="B7" s="83" t="s">
        <v>141</v>
      </c>
    </row>
    <row r="8" ht="12.75">
      <c r="B8" s="75"/>
    </row>
    <row r="9" ht="12.75">
      <c r="B9" s="75" t="s">
        <v>123</v>
      </c>
    </row>
    <row r="10" ht="12.75">
      <c r="B10" s="75" t="s">
        <v>2</v>
      </c>
    </row>
    <row r="11" ht="12.75">
      <c r="B11" s="75"/>
    </row>
    <row r="12" spans="3:9" s="2" customFormat="1" ht="12.75">
      <c r="C12" s="111" t="s">
        <v>3</v>
      </c>
      <c r="D12" s="111"/>
      <c r="E12" s="111"/>
      <c r="F12" s="3"/>
      <c r="G12" s="111" t="s">
        <v>4</v>
      </c>
      <c r="H12" s="111"/>
      <c r="I12" s="111"/>
    </row>
    <row r="13" spans="3:9" s="2" customFormat="1" ht="12.75">
      <c r="C13" s="3"/>
      <c r="D13" s="3"/>
      <c r="E13" s="3"/>
      <c r="F13" s="3"/>
      <c r="G13" s="3"/>
      <c r="H13" s="3"/>
      <c r="I13" s="3" t="s">
        <v>147</v>
      </c>
    </row>
    <row r="14" spans="2:9" s="2" customFormat="1" ht="12.75">
      <c r="B14" s="4"/>
      <c r="C14" s="5"/>
      <c r="D14" s="5"/>
      <c r="E14" s="5" t="s">
        <v>6</v>
      </c>
      <c r="F14" s="5"/>
      <c r="G14" s="5" t="s">
        <v>5</v>
      </c>
      <c r="H14" s="5"/>
      <c r="I14" s="5" t="s">
        <v>6</v>
      </c>
    </row>
    <row r="15" spans="2:9" s="2" customFormat="1" ht="12.75">
      <c r="B15" s="4"/>
      <c r="C15" s="5" t="s">
        <v>5</v>
      </c>
      <c r="D15" s="5"/>
      <c r="E15" s="5" t="s">
        <v>7</v>
      </c>
      <c r="F15" s="5"/>
      <c r="G15" s="5" t="s">
        <v>144</v>
      </c>
      <c r="H15" s="5"/>
      <c r="I15" s="5" t="s">
        <v>7</v>
      </c>
    </row>
    <row r="16" spans="2:9" s="2" customFormat="1" ht="12.75">
      <c r="B16" s="5" t="s">
        <v>8</v>
      </c>
      <c r="C16" s="5" t="s">
        <v>9</v>
      </c>
      <c r="D16" s="5"/>
      <c r="E16" s="5" t="s">
        <v>9</v>
      </c>
      <c r="F16" s="5"/>
      <c r="G16" s="5" t="s">
        <v>10</v>
      </c>
      <c r="H16" s="5"/>
      <c r="I16" s="5" t="s">
        <v>35</v>
      </c>
    </row>
    <row r="17" spans="2:9" s="2" customFormat="1" ht="12.75">
      <c r="B17" s="4"/>
      <c r="C17" s="6">
        <f>B4</f>
        <v>37986</v>
      </c>
      <c r="D17" s="6"/>
      <c r="E17" s="6">
        <v>37621</v>
      </c>
      <c r="F17" s="6"/>
      <c r="G17" s="6">
        <f>C17</f>
        <v>37986</v>
      </c>
      <c r="H17" s="6"/>
      <c r="I17" s="6">
        <f>G17-365</f>
        <v>37621</v>
      </c>
    </row>
    <row r="18" spans="2:9" s="2" customFormat="1" ht="13.5" customHeight="1">
      <c r="B18" s="4"/>
      <c r="C18" s="5" t="s">
        <v>11</v>
      </c>
      <c r="D18" s="5"/>
      <c r="E18" s="5" t="s">
        <v>11</v>
      </c>
      <c r="F18" s="5"/>
      <c r="G18" s="5" t="s">
        <v>12</v>
      </c>
      <c r="H18" s="5"/>
      <c r="I18" s="5" t="s">
        <v>12</v>
      </c>
    </row>
    <row r="19" spans="2:9" s="2" customFormat="1" ht="12.75">
      <c r="B19" s="7" t="s">
        <v>13</v>
      </c>
      <c r="C19" s="8">
        <f>G19-527197</f>
        <v>159559</v>
      </c>
      <c r="D19" s="8"/>
      <c r="E19" s="8">
        <v>167409</v>
      </c>
      <c r="F19" s="8"/>
      <c r="G19" s="8">
        <v>686756</v>
      </c>
      <c r="H19" s="8"/>
      <c r="I19" s="8">
        <v>643705</v>
      </c>
    </row>
    <row r="20" spans="2:9" s="2" customFormat="1" ht="12.75">
      <c r="B20" s="7"/>
      <c r="C20" s="8"/>
      <c r="D20" s="8"/>
      <c r="E20" s="8"/>
      <c r="F20" s="8"/>
      <c r="G20" s="8"/>
      <c r="H20" s="8"/>
      <c r="I20" s="8"/>
    </row>
    <row r="21" spans="2:9" s="2" customFormat="1" ht="12.75">
      <c r="B21" s="7" t="s">
        <v>14</v>
      </c>
      <c r="C21" s="8">
        <f>G21+489159</f>
        <v>-154263</v>
      </c>
      <c r="D21" s="8"/>
      <c r="E21" s="8">
        <f>-157900</f>
        <v>-157900</v>
      </c>
      <c r="F21" s="8"/>
      <c r="G21" s="8">
        <v>-643422</v>
      </c>
      <c r="H21" s="8"/>
      <c r="I21" s="8">
        <v>-584417</v>
      </c>
    </row>
    <row r="22" spans="2:9" s="2" customFormat="1" ht="12.75">
      <c r="B22" s="7"/>
      <c r="C22" s="8"/>
      <c r="D22" s="8"/>
      <c r="E22" s="8"/>
      <c r="F22" s="8"/>
      <c r="G22" s="8"/>
      <c r="H22" s="8"/>
      <c r="I22" s="8"/>
    </row>
    <row r="23" spans="2:9" s="2" customFormat="1" ht="12.75">
      <c r="B23" s="7" t="s">
        <v>15</v>
      </c>
      <c r="C23" s="9">
        <f>G23-15053</f>
        <v>4704</v>
      </c>
      <c r="D23" s="8"/>
      <c r="E23" s="8">
        <f>917+338</f>
        <v>1255</v>
      </c>
      <c r="F23" s="8"/>
      <c r="G23" s="9">
        <v>19757</v>
      </c>
      <c r="H23" s="8"/>
      <c r="I23" s="8">
        <v>7225</v>
      </c>
    </row>
    <row r="24" spans="2:9" s="2" customFormat="1" ht="12.75">
      <c r="B24" s="7"/>
      <c r="C24" s="10"/>
      <c r="D24" s="8"/>
      <c r="E24" s="10"/>
      <c r="F24" s="8"/>
      <c r="G24" s="10"/>
      <c r="H24" s="8"/>
      <c r="I24" s="10"/>
    </row>
    <row r="25" spans="2:9" s="2" customFormat="1" ht="12.75">
      <c r="B25" s="7" t="s">
        <v>16</v>
      </c>
      <c r="C25" s="8">
        <f>SUM(C19:C24)</f>
        <v>10000</v>
      </c>
      <c r="D25" s="8"/>
      <c r="E25" s="8">
        <f>SUM(E19:E24)</f>
        <v>10764</v>
      </c>
      <c r="F25" s="8"/>
      <c r="G25" s="8">
        <f>SUM(G19:G24)</f>
        <v>63091</v>
      </c>
      <c r="H25" s="8"/>
      <c r="I25" s="8">
        <f>SUM(I19:I24)</f>
        <v>66513</v>
      </c>
    </row>
    <row r="26" spans="2:9" s="2" customFormat="1" ht="12.75">
      <c r="B26" s="7"/>
      <c r="C26" s="8"/>
      <c r="D26" s="8"/>
      <c r="E26" s="8"/>
      <c r="F26" s="8"/>
      <c r="G26" s="8"/>
      <c r="H26" s="8"/>
      <c r="I26" s="8"/>
    </row>
    <row r="27" spans="2:9" s="2" customFormat="1" ht="12.75">
      <c r="B27" s="7" t="s">
        <v>17</v>
      </c>
      <c r="C27" s="8">
        <f>G27+5712</f>
        <v>-2169</v>
      </c>
      <c r="D27" s="8"/>
      <c r="E27" s="8">
        <v>-2480</v>
      </c>
      <c r="F27" s="8"/>
      <c r="G27" s="8">
        <v>-7881</v>
      </c>
      <c r="H27" s="8"/>
      <c r="I27" s="8">
        <v>-7121</v>
      </c>
    </row>
    <row r="28" spans="2:9" s="2" customFormat="1" ht="12.75">
      <c r="B28" s="7"/>
      <c r="C28" s="8"/>
      <c r="D28" s="8"/>
      <c r="E28" s="8"/>
      <c r="F28" s="8"/>
      <c r="G28" s="8"/>
      <c r="H28" s="8"/>
      <c r="I28" s="8"/>
    </row>
    <row r="29" spans="2:9" s="2" customFormat="1" ht="12.75">
      <c r="B29" s="7" t="s">
        <v>18</v>
      </c>
      <c r="C29" s="8">
        <f>G29--1146</f>
        <v>3278</v>
      </c>
      <c r="D29" s="8"/>
      <c r="E29" s="8">
        <v>-837</v>
      </c>
      <c r="F29" s="8"/>
      <c r="G29" s="8">
        <v>2132</v>
      </c>
      <c r="H29" s="8"/>
      <c r="I29" s="8">
        <v>-967</v>
      </c>
    </row>
    <row r="30" spans="2:9" s="2" customFormat="1" ht="12.75" hidden="1">
      <c r="B30" s="7"/>
      <c r="C30" s="10"/>
      <c r="D30" s="8"/>
      <c r="E30" s="10"/>
      <c r="F30" s="8"/>
      <c r="G30" s="10"/>
      <c r="H30" s="8"/>
      <c r="I30" s="10"/>
    </row>
    <row r="31" spans="2:9" s="2" customFormat="1" ht="25.5" hidden="1">
      <c r="B31" s="7" t="s">
        <v>19</v>
      </c>
      <c r="C31" s="8">
        <f>SUM(C25:C30)</f>
        <v>11109</v>
      </c>
      <c r="D31" s="8"/>
      <c r="E31" s="8"/>
      <c r="F31" s="8"/>
      <c r="G31" s="8">
        <f>SUM(G25:G30)</f>
        <v>57342</v>
      </c>
      <c r="H31" s="8"/>
      <c r="I31" s="8"/>
    </row>
    <row r="32" spans="2:9" s="2" customFormat="1" ht="12.75" hidden="1">
      <c r="B32" s="7"/>
      <c r="C32" s="8"/>
      <c r="D32" s="8"/>
      <c r="E32" s="8"/>
      <c r="F32" s="8"/>
      <c r="G32" s="8"/>
      <c r="H32" s="8"/>
      <c r="I32" s="8"/>
    </row>
    <row r="33" spans="2:9" s="2" customFormat="1" ht="12.75" hidden="1">
      <c r="B33" s="7" t="s">
        <v>20</v>
      </c>
      <c r="C33" s="8"/>
      <c r="D33" s="8"/>
      <c r="E33" s="8"/>
      <c r="F33" s="8"/>
      <c r="G33" s="8"/>
      <c r="H33" s="8"/>
      <c r="I33" s="8"/>
    </row>
    <row r="34" spans="2:9" s="2" customFormat="1" ht="12.75" hidden="1">
      <c r="B34" s="7" t="s">
        <v>21</v>
      </c>
      <c r="C34" s="11">
        <v>0</v>
      </c>
      <c r="D34" s="8"/>
      <c r="E34" s="8"/>
      <c r="F34" s="8"/>
      <c r="G34" s="11">
        <v>0</v>
      </c>
      <c r="H34" s="8"/>
      <c r="I34" s="8"/>
    </row>
    <row r="35" spans="2:9" s="2" customFormat="1" ht="12.75" hidden="1">
      <c r="B35" s="7"/>
      <c r="C35" s="12"/>
      <c r="D35" s="8"/>
      <c r="E35" s="8"/>
      <c r="F35" s="8"/>
      <c r="G35" s="12"/>
      <c r="H35" s="8"/>
      <c r="I35" s="8"/>
    </row>
    <row r="36" spans="2:9" s="2" customFormat="1" ht="12.75" hidden="1">
      <c r="B36" s="7" t="s">
        <v>22</v>
      </c>
      <c r="C36" s="13">
        <v>0</v>
      </c>
      <c r="D36" s="8"/>
      <c r="E36" s="8"/>
      <c r="F36" s="8"/>
      <c r="G36" s="13">
        <v>0</v>
      </c>
      <c r="H36" s="8"/>
      <c r="I36" s="8"/>
    </row>
    <row r="37" spans="2:9" s="2" customFormat="1" ht="12.75" hidden="1">
      <c r="B37" s="7"/>
      <c r="C37" s="8">
        <f>+C34+C36</f>
        <v>0</v>
      </c>
      <c r="D37" s="8"/>
      <c r="E37" s="8"/>
      <c r="F37" s="8"/>
      <c r="G37" s="8">
        <f>+G34+G36</f>
        <v>0</v>
      </c>
      <c r="H37" s="8"/>
      <c r="I37" s="8"/>
    </row>
    <row r="38" spans="2:9" s="2" customFormat="1" ht="12.75">
      <c r="B38" s="7"/>
      <c r="C38" s="8"/>
      <c r="D38" s="8"/>
      <c r="E38" s="8"/>
      <c r="F38" s="8"/>
      <c r="G38" s="8"/>
      <c r="H38" s="8"/>
      <c r="I38" s="8"/>
    </row>
    <row r="39" spans="2:9" s="2" customFormat="1" ht="12.75">
      <c r="B39" s="7"/>
      <c r="C39" s="10"/>
      <c r="D39" s="8"/>
      <c r="E39" s="10"/>
      <c r="F39" s="8"/>
      <c r="G39" s="10"/>
      <c r="H39" s="8"/>
      <c r="I39" s="10"/>
    </row>
    <row r="40" spans="2:9" s="2" customFormat="1" ht="12.75">
      <c r="B40" s="7" t="s">
        <v>118</v>
      </c>
      <c r="C40" s="8">
        <f>+C25+C27+C29+C37</f>
        <v>11109</v>
      </c>
      <c r="D40" s="8"/>
      <c r="E40" s="8">
        <f>+E25+E27+E29+E37</f>
        <v>7447</v>
      </c>
      <c r="F40" s="8"/>
      <c r="G40" s="8">
        <f>+G25+G27+G29+G37</f>
        <v>57342</v>
      </c>
      <c r="H40" s="8"/>
      <c r="I40" s="8">
        <f>+I25+I27+I29+I37</f>
        <v>58425</v>
      </c>
    </row>
    <row r="41" spans="2:9" s="2" customFormat="1" ht="12.75">
      <c r="B41" s="7"/>
      <c r="C41" s="8"/>
      <c r="D41" s="8"/>
      <c r="E41" s="8"/>
      <c r="F41" s="8"/>
      <c r="G41" s="8"/>
      <c r="H41" s="8"/>
      <c r="I41" s="8"/>
    </row>
    <row r="42" spans="2:9" s="2" customFormat="1" ht="12.75">
      <c r="B42" s="7" t="s">
        <v>23</v>
      </c>
      <c r="C42" s="10">
        <f>G42+11332</f>
        <v>5272</v>
      </c>
      <c r="D42" s="8"/>
      <c r="E42" s="10">
        <v>1624</v>
      </c>
      <c r="F42" s="8"/>
      <c r="G42" s="10">
        <v>-6060</v>
      </c>
      <c r="H42" s="8"/>
      <c r="I42" s="10">
        <v>-6364</v>
      </c>
    </row>
    <row r="43" spans="2:9" s="2" customFormat="1" ht="32.25" customHeight="1">
      <c r="B43" s="7" t="s">
        <v>24</v>
      </c>
      <c r="C43" s="8">
        <f>C40+C42</f>
        <v>16381</v>
      </c>
      <c r="D43" s="8"/>
      <c r="E43" s="8">
        <f>E40+E42</f>
        <v>9071</v>
      </c>
      <c r="F43" s="8"/>
      <c r="G43" s="8">
        <f>G40+G42</f>
        <v>51282</v>
      </c>
      <c r="H43" s="8"/>
      <c r="I43" s="8">
        <f>I40+I42</f>
        <v>52061</v>
      </c>
    </row>
    <row r="44" spans="2:9" s="2" customFormat="1" ht="12.75">
      <c r="B44" s="7"/>
      <c r="C44" s="8"/>
      <c r="D44" s="8"/>
      <c r="E44" s="8"/>
      <c r="F44" s="8"/>
      <c r="G44" s="8"/>
      <c r="H44" s="8"/>
      <c r="I44" s="8"/>
    </row>
    <row r="45" spans="2:9" s="2" customFormat="1" ht="12.75">
      <c r="B45" s="14" t="s">
        <v>25</v>
      </c>
      <c r="C45" s="8">
        <f>G45+84</f>
        <v>0</v>
      </c>
      <c r="D45" s="8"/>
      <c r="E45" s="8">
        <f>10498+I45</f>
        <v>-305</v>
      </c>
      <c r="F45" s="8"/>
      <c r="G45" s="8">
        <v>-84</v>
      </c>
      <c r="H45" s="8"/>
      <c r="I45" s="8">
        <v>-10803</v>
      </c>
    </row>
    <row r="46" spans="2:9" s="2" customFormat="1" ht="12.75">
      <c r="B46" s="14"/>
      <c r="C46" s="8"/>
      <c r="D46" s="8"/>
      <c r="E46" s="8"/>
      <c r="F46" s="8"/>
      <c r="G46" s="8"/>
      <c r="H46" s="8"/>
      <c r="I46" s="8"/>
    </row>
    <row r="47" spans="2:9" s="2" customFormat="1" ht="12.75">
      <c r="B47" s="14" t="s">
        <v>26</v>
      </c>
      <c r="C47" s="8">
        <f>G47+20523</f>
        <v>-8419</v>
      </c>
      <c r="D47" s="8"/>
      <c r="E47" s="8">
        <v>-4325</v>
      </c>
      <c r="F47" s="8"/>
      <c r="G47" s="8">
        <v>-28942</v>
      </c>
      <c r="H47" s="8"/>
      <c r="I47" s="8">
        <v>-30114</v>
      </c>
    </row>
    <row r="48" spans="2:9" s="2" customFormat="1" ht="12.75">
      <c r="B48" s="14"/>
      <c r="C48" s="10"/>
      <c r="D48" s="8"/>
      <c r="E48" s="10"/>
      <c r="F48" s="8"/>
      <c r="G48" s="10"/>
      <c r="H48" s="8"/>
      <c r="I48" s="10"/>
    </row>
    <row r="49" spans="2:9" s="2" customFormat="1" ht="13.5" thickBot="1">
      <c r="B49" s="14" t="s">
        <v>27</v>
      </c>
      <c r="C49" s="15">
        <f>+C43+C45+C47</f>
        <v>7962</v>
      </c>
      <c r="D49" s="8"/>
      <c r="E49" s="15">
        <f>+E43+E45+E47</f>
        <v>4441</v>
      </c>
      <c r="F49" s="8"/>
      <c r="G49" s="15">
        <f>+G43+G45+G47</f>
        <v>22256</v>
      </c>
      <c r="H49" s="8"/>
      <c r="I49" s="15">
        <f>+I43+I45+I47</f>
        <v>11144</v>
      </c>
    </row>
    <row r="50" spans="2:9" s="2" customFormat="1" ht="13.5" thickTop="1">
      <c r="B50" s="14"/>
      <c r="C50" s="8"/>
      <c r="D50" s="8"/>
      <c r="E50" s="8"/>
      <c r="F50" s="8"/>
      <c r="G50" s="8"/>
      <c r="H50" s="8"/>
      <c r="I50" s="8"/>
    </row>
    <row r="51" spans="2:9" s="2" customFormat="1" ht="12.75">
      <c r="B51" s="14"/>
      <c r="C51" s="8"/>
      <c r="D51" s="8"/>
      <c r="E51" s="8"/>
      <c r="F51" s="8"/>
      <c r="G51" s="8"/>
      <c r="H51" s="8"/>
      <c r="I51" s="8"/>
    </row>
    <row r="52" spans="2:9" s="2" customFormat="1" ht="12.75">
      <c r="B52" s="14" t="s">
        <v>28</v>
      </c>
      <c r="C52" s="16">
        <f>G52-4.41</f>
        <v>2.42</v>
      </c>
      <c r="D52" s="16"/>
      <c r="E52" s="16">
        <v>2.3</v>
      </c>
      <c r="F52" s="16"/>
      <c r="G52" s="16">
        <v>6.83</v>
      </c>
      <c r="H52" s="17"/>
      <c r="I52" s="16">
        <v>5.9</v>
      </c>
    </row>
    <row r="53" spans="2:9" s="2" customFormat="1" ht="12.75">
      <c r="B53" s="18" t="s">
        <v>139</v>
      </c>
      <c r="C53" s="16">
        <f>G53-3.21</f>
        <v>1.7000000000000002</v>
      </c>
      <c r="D53" s="16"/>
      <c r="E53" s="16">
        <v>1.7</v>
      </c>
      <c r="F53" s="16"/>
      <c r="G53" s="16">
        <v>4.91</v>
      </c>
      <c r="H53" s="17"/>
      <c r="I53" s="16">
        <v>4.1</v>
      </c>
    </row>
    <row r="54" spans="2:9" s="2" customFormat="1" ht="12.75">
      <c r="B54" s="18"/>
      <c r="C54" s="9"/>
      <c r="D54" s="9"/>
      <c r="E54" s="9"/>
      <c r="F54" s="9"/>
      <c r="G54" s="9"/>
      <c r="H54" s="9"/>
      <c r="I54" s="9"/>
    </row>
    <row r="55" spans="2:9" s="2" customFormat="1" ht="12.75">
      <c r="B55" s="113" t="s">
        <v>126</v>
      </c>
      <c r="C55" s="113"/>
      <c r="D55" s="113"/>
      <c r="E55" s="113"/>
      <c r="F55" s="113"/>
      <c r="G55" s="113"/>
      <c r="H55" s="113"/>
      <c r="I55" s="113"/>
    </row>
    <row r="56" spans="2:9" s="2" customFormat="1" ht="12.75">
      <c r="B56" s="106"/>
      <c r="C56" s="106"/>
      <c r="D56" s="106"/>
      <c r="E56" s="106"/>
      <c r="F56" s="106"/>
      <c r="G56" s="106"/>
      <c r="H56" s="106"/>
      <c r="I56" s="106"/>
    </row>
    <row r="57" spans="2:9" s="19" customFormat="1" ht="12.75" customHeight="1">
      <c r="B57" s="114" t="s">
        <v>148</v>
      </c>
      <c r="C57" s="114"/>
      <c r="D57" s="114"/>
      <c r="E57" s="114"/>
      <c r="F57" s="114"/>
      <c r="G57" s="114"/>
      <c r="H57" s="114"/>
      <c r="I57" s="114"/>
    </row>
    <row r="58" spans="2:9" s="2" customFormat="1" ht="12.75">
      <c r="B58" s="107"/>
      <c r="C58" s="107"/>
      <c r="D58" s="107"/>
      <c r="E58" s="107"/>
      <c r="F58" s="107"/>
      <c r="G58" s="107"/>
      <c r="H58" s="107"/>
      <c r="I58" s="107"/>
    </row>
    <row r="59" spans="2:9" s="2" customFormat="1" ht="12.75">
      <c r="B59" s="109"/>
      <c r="C59" s="109"/>
      <c r="D59" s="109"/>
      <c r="E59" s="109"/>
      <c r="F59" s="109"/>
      <c r="G59" s="109"/>
      <c r="H59" s="109"/>
      <c r="I59" s="109"/>
    </row>
    <row r="60" spans="2:9" s="2" customFormat="1" ht="12.75">
      <c r="B60" s="109"/>
      <c r="C60" s="109"/>
      <c r="D60" s="109"/>
      <c r="E60" s="109"/>
      <c r="F60" s="109"/>
      <c r="G60" s="109"/>
      <c r="H60" s="109"/>
      <c r="I60" s="109"/>
    </row>
    <row r="61" spans="2:9" s="2" customFormat="1" ht="12.75">
      <c r="B61" s="109"/>
      <c r="C61" s="109"/>
      <c r="D61" s="109"/>
      <c r="E61" s="109"/>
      <c r="F61" s="109"/>
      <c r="G61" s="109"/>
      <c r="H61" s="109"/>
      <c r="I61" s="109"/>
    </row>
    <row r="62" spans="2:9" s="2" customFormat="1" ht="12.75">
      <c r="B62" s="81"/>
      <c r="C62" s="81"/>
      <c r="D62" s="81"/>
      <c r="E62" s="81"/>
      <c r="F62" s="81"/>
      <c r="G62" s="81"/>
      <c r="H62" s="81"/>
      <c r="I62" s="81"/>
    </row>
    <row r="63" spans="2:9" s="2" customFormat="1" ht="12.75">
      <c r="B63" s="81"/>
      <c r="C63" s="81"/>
      <c r="D63" s="81"/>
      <c r="E63" s="81"/>
      <c r="F63" s="81"/>
      <c r="G63" s="81"/>
      <c r="H63" s="81"/>
      <c r="I63" s="81"/>
    </row>
    <row r="64" spans="2:9" s="2" customFormat="1" ht="12.75">
      <c r="B64" s="81"/>
      <c r="C64" s="81"/>
      <c r="D64" s="81"/>
      <c r="E64" s="81"/>
      <c r="F64" s="81"/>
      <c r="G64" s="81"/>
      <c r="H64" s="81"/>
      <c r="I64" s="81"/>
    </row>
    <row r="65" spans="2:9" s="2" customFormat="1" ht="12.75">
      <c r="B65" s="18"/>
      <c r="C65" s="8"/>
      <c r="D65" s="8"/>
      <c r="E65" s="8"/>
      <c r="F65" s="8"/>
      <c r="G65" s="8"/>
      <c r="H65" s="8"/>
      <c r="I65" s="8"/>
    </row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</sheetData>
  <sheetProtection password="EF0E" sheet="1" objects="1" scenarios="1"/>
  <mergeCells count="7">
    <mergeCell ref="B59:I61"/>
    <mergeCell ref="B4:C4"/>
    <mergeCell ref="C12:E12"/>
    <mergeCell ref="I1:I5"/>
    <mergeCell ref="B55:I55"/>
    <mergeCell ref="G12:I12"/>
    <mergeCell ref="B57:I57"/>
  </mergeCells>
  <printOptions/>
  <pageMargins left="0.748031496062992" right="0.66" top="0.34" bottom="0.23" header="0.511811023622047" footer="0.4"/>
  <pageSetup cellComments="asDisplayed" fitToHeight="1" fitToWidth="1" horizontalDpi="600" verticalDpi="600" orientation="portrait" paperSize="9" scale="71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6"/>
  <sheetViews>
    <sheetView showGridLines="0" workbookViewId="0" topLeftCell="A62">
      <selection activeCell="C34" sqref="C34"/>
    </sheetView>
  </sheetViews>
  <sheetFormatPr defaultColWidth="9.140625" defaultRowHeight="12.75" outlineLevelRow="1"/>
  <cols>
    <col min="1" max="1" width="2.140625" style="0" customWidth="1"/>
    <col min="2" max="2" width="37.7109375" style="0" customWidth="1"/>
    <col min="3" max="3" width="17.7109375" style="0" customWidth="1"/>
    <col min="4" max="4" width="3.7109375" style="0" customWidth="1"/>
    <col min="5" max="5" width="20.57421875" style="0" customWidth="1"/>
  </cols>
  <sheetData>
    <row r="2" spans="2:4" s="1" customFormat="1" ht="12.75">
      <c r="B2" s="20" t="str">
        <f>IncomeStatement!B2</f>
        <v>Company name      : WAH SEONG CORPORATION BERHAD (Company No. 495846-A)</v>
      </c>
      <c r="C2" s="20"/>
      <c r="D2" s="20"/>
    </row>
    <row r="3" spans="2:4" s="1" customFormat="1" ht="12.75">
      <c r="B3" s="20" t="str">
        <f>IncomeStatement!B3</f>
        <v>Stock name            : WASEONG</v>
      </c>
      <c r="C3" s="20"/>
      <c r="D3" s="20"/>
    </row>
    <row r="4" s="1" customFormat="1" ht="12.75">
      <c r="B4" s="91">
        <f>IncomeStatement!B4</f>
        <v>37986</v>
      </c>
    </row>
    <row r="5" s="1" customFormat="1" ht="12.75">
      <c r="B5" s="20" t="str">
        <f>IncomeStatement!B5</f>
        <v>Quarter                   : 4</v>
      </c>
    </row>
    <row r="6" s="1" customFormat="1" ht="12.75">
      <c r="B6" s="20"/>
    </row>
    <row r="7" spans="2:7" s="1" customFormat="1" ht="12.75">
      <c r="B7" s="115">
        <f>B4</f>
        <v>37986</v>
      </c>
      <c r="C7" s="115"/>
      <c r="D7" s="115"/>
      <c r="E7" s="115"/>
      <c r="F7" s="115"/>
      <c r="G7" s="115"/>
    </row>
    <row r="8" s="1" customFormat="1" ht="12.75">
      <c r="B8" s="20" t="s">
        <v>29</v>
      </c>
    </row>
    <row r="9" ht="6.75" customHeight="1"/>
    <row r="10" spans="2:6" s="22" customFormat="1" ht="12.75">
      <c r="B10" s="21" t="s">
        <v>30</v>
      </c>
      <c r="F10" s="23"/>
    </row>
    <row r="11" ht="8.25" customHeight="1">
      <c r="F11" s="23"/>
    </row>
    <row r="12" spans="2:6" ht="12.75">
      <c r="B12" s="24"/>
      <c r="C12" s="5" t="s">
        <v>31</v>
      </c>
      <c r="D12" s="5"/>
      <c r="E12" s="5" t="s">
        <v>32</v>
      </c>
      <c r="F12" s="23"/>
    </row>
    <row r="13" spans="2:5" ht="12.75">
      <c r="B13" s="5" t="s">
        <v>8</v>
      </c>
      <c r="C13" s="5" t="s">
        <v>33</v>
      </c>
      <c r="D13" s="5"/>
      <c r="E13" s="5" t="s">
        <v>34</v>
      </c>
    </row>
    <row r="14" spans="2:5" ht="12.75">
      <c r="B14" s="5"/>
      <c r="C14" s="5"/>
      <c r="D14" s="5"/>
      <c r="E14" s="5" t="s">
        <v>35</v>
      </c>
    </row>
    <row r="15" spans="2:5" ht="12.75">
      <c r="B15" s="24"/>
      <c r="C15" s="6">
        <f>B4</f>
        <v>37986</v>
      </c>
      <c r="D15" s="5"/>
      <c r="E15" s="6" t="s">
        <v>125</v>
      </c>
    </row>
    <row r="16" spans="2:5" ht="12.75">
      <c r="B16" s="24"/>
      <c r="C16" s="25" t="s">
        <v>12</v>
      </c>
      <c r="D16" s="25"/>
      <c r="E16" s="25" t="s">
        <v>12</v>
      </c>
    </row>
    <row r="17" spans="2:5" ht="12.75">
      <c r="B17" s="2" t="s">
        <v>36</v>
      </c>
      <c r="C17" s="8">
        <v>221314</v>
      </c>
      <c r="D17" s="26"/>
      <c r="E17" s="27">
        <v>203022</v>
      </c>
    </row>
    <row r="18" spans="2:5" ht="12.75">
      <c r="B18" s="24"/>
      <c r="C18" s="8"/>
      <c r="D18" s="28"/>
      <c r="E18" s="27"/>
    </row>
    <row r="19" spans="2:5" ht="12.75">
      <c r="B19" s="2" t="s">
        <v>37</v>
      </c>
      <c r="C19" s="8">
        <v>31160</v>
      </c>
      <c r="D19" s="28"/>
      <c r="E19" s="27">
        <v>29300</v>
      </c>
    </row>
    <row r="20" spans="2:5" ht="12.75">
      <c r="B20" s="24"/>
      <c r="C20" s="8"/>
      <c r="D20" s="28"/>
      <c r="E20" s="27"/>
    </row>
    <row r="21" spans="2:5" ht="12.75">
      <c r="B21" s="2" t="s">
        <v>38</v>
      </c>
      <c r="C21" s="8">
        <v>62756</v>
      </c>
      <c r="D21" s="28"/>
      <c r="E21" s="27">
        <v>62003</v>
      </c>
    </row>
    <row r="22" spans="2:5" ht="12.75">
      <c r="B22" s="2"/>
      <c r="C22" s="8"/>
      <c r="D22" s="28"/>
      <c r="E22" s="27"/>
    </row>
    <row r="23" spans="2:5" ht="12.75">
      <c r="B23" s="2" t="s">
        <v>143</v>
      </c>
      <c r="C23" s="8">
        <v>61</v>
      </c>
      <c r="D23" s="28"/>
      <c r="E23" s="27"/>
    </row>
    <row r="24" spans="2:5" ht="12.75">
      <c r="B24" s="24"/>
      <c r="C24" s="8"/>
      <c r="D24" s="28"/>
      <c r="E24" s="27"/>
    </row>
    <row r="25" spans="2:5" ht="12.75">
      <c r="B25" s="2" t="s">
        <v>39</v>
      </c>
      <c r="C25" s="8">
        <v>2930</v>
      </c>
      <c r="D25" s="28"/>
      <c r="E25" s="27">
        <v>11759</v>
      </c>
    </row>
    <row r="26" spans="2:5" ht="12.75">
      <c r="B26" s="2"/>
      <c r="C26" s="8"/>
      <c r="D26" s="28"/>
      <c r="E26" s="27"/>
    </row>
    <row r="27" spans="2:5" ht="12.75">
      <c r="B27" s="2" t="s">
        <v>127</v>
      </c>
      <c r="C27" s="8">
        <v>5694</v>
      </c>
      <c r="D27" s="28"/>
      <c r="E27" s="27">
        <v>4026</v>
      </c>
    </row>
    <row r="28" spans="2:5" ht="12.75">
      <c r="B28" s="2"/>
      <c r="C28" s="8"/>
      <c r="D28" s="28"/>
      <c r="E28" s="27"/>
    </row>
    <row r="29" spans="2:5" ht="12.75">
      <c r="B29" s="2" t="s">
        <v>40</v>
      </c>
      <c r="C29" s="8"/>
      <c r="D29" s="28"/>
      <c r="E29" s="27"/>
    </row>
    <row r="30" spans="2:5" ht="12.75">
      <c r="B30" s="2" t="s">
        <v>41</v>
      </c>
      <c r="C30" s="11">
        <v>98620</v>
      </c>
      <c r="D30" s="26"/>
      <c r="E30" s="29">
        <v>95037</v>
      </c>
    </row>
    <row r="31" spans="2:5" ht="12.75">
      <c r="B31" s="30" t="s">
        <v>42</v>
      </c>
      <c r="C31" s="12">
        <v>177572</v>
      </c>
      <c r="D31" s="26"/>
      <c r="E31" s="31">
        <v>153710</v>
      </c>
    </row>
    <row r="32" spans="2:5" ht="12.75">
      <c r="B32" s="30" t="s">
        <v>43</v>
      </c>
      <c r="C32" s="12">
        <v>6937</v>
      </c>
      <c r="D32" s="26"/>
      <c r="E32" s="31">
        <v>1878</v>
      </c>
    </row>
    <row r="33" spans="2:5" ht="12.75">
      <c r="B33" s="30" t="s">
        <v>44</v>
      </c>
      <c r="C33" s="12">
        <f>52027-20439</f>
        <v>31588</v>
      </c>
      <c r="D33" s="26"/>
      <c r="E33" s="31">
        <f>26698+2105</f>
        <v>28803</v>
      </c>
    </row>
    <row r="34" spans="2:5" ht="12.75">
      <c r="B34" s="30" t="s">
        <v>45</v>
      </c>
      <c r="C34" s="12">
        <v>1779</v>
      </c>
      <c r="D34" s="26"/>
      <c r="E34" s="31">
        <v>1902</v>
      </c>
    </row>
    <row r="35" spans="2:5" ht="12.75">
      <c r="B35" s="30" t="s">
        <v>46</v>
      </c>
      <c r="C35" s="12">
        <v>36577</v>
      </c>
      <c r="D35" s="26"/>
      <c r="E35" s="31">
        <v>3762</v>
      </c>
    </row>
    <row r="36" spans="2:5" ht="12.75">
      <c r="B36" s="30" t="s">
        <v>47</v>
      </c>
      <c r="C36" s="13">
        <v>33464</v>
      </c>
      <c r="D36" s="26"/>
      <c r="E36" s="32">
        <v>53792</v>
      </c>
    </row>
    <row r="37" spans="2:5" ht="12.75">
      <c r="B37" s="24"/>
      <c r="C37" s="8">
        <f>SUM(C30:C36)</f>
        <v>386537</v>
      </c>
      <c r="D37" s="26"/>
      <c r="E37" s="27">
        <f>SUM(E30:E36)</f>
        <v>338884</v>
      </c>
    </row>
    <row r="38" spans="2:5" ht="12.75">
      <c r="B38" s="2" t="s">
        <v>48</v>
      </c>
      <c r="C38" s="8"/>
      <c r="D38" s="28"/>
      <c r="E38" s="27"/>
    </row>
    <row r="39" spans="2:5" ht="12.75">
      <c r="B39" s="30" t="s">
        <v>49</v>
      </c>
      <c r="C39" s="11">
        <v>2112</v>
      </c>
      <c r="D39" s="26"/>
      <c r="E39" s="29">
        <v>1042</v>
      </c>
    </row>
    <row r="40" spans="2:5" ht="12.75">
      <c r="B40" s="2" t="s">
        <v>50</v>
      </c>
      <c r="C40" s="12">
        <f>61062-20439</f>
        <v>40623</v>
      </c>
      <c r="D40" s="26"/>
      <c r="E40" s="31">
        <v>70837</v>
      </c>
    </row>
    <row r="41" spans="2:5" ht="12.75">
      <c r="B41" s="30" t="s">
        <v>134</v>
      </c>
      <c r="C41" s="12">
        <v>80349</v>
      </c>
      <c r="D41" s="26"/>
      <c r="E41" s="31">
        <f>55698+16460</f>
        <v>72158</v>
      </c>
    </row>
    <row r="42" spans="2:5" ht="12.75">
      <c r="B42" s="30" t="s">
        <v>51</v>
      </c>
      <c r="C42" s="12">
        <v>252</v>
      </c>
      <c r="D42" s="26"/>
      <c r="E42" s="31">
        <v>213</v>
      </c>
    </row>
    <row r="43" spans="2:5" ht="12.75">
      <c r="B43" s="30" t="s">
        <v>52</v>
      </c>
      <c r="C43" s="12">
        <v>122797</v>
      </c>
      <c r="D43" s="26"/>
      <c r="E43" s="31">
        <f>79638+53</f>
        <v>79691</v>
      </c>
    </row>
    <row r="44" spans="2:5" ht="12.75">
      <c r="B44" s="2" t="s">
        <v>53</v>
      </c>
      <c r="C44" s="13">
        <v>5800</v>
      </c>
      <c r="D44" s="26"/>
      <c r="E44" s="32">
        <v>4387</v>
      </c>
    </row>
    <row r="45" spans="2:5" ht="12.75">
      <c r="B45" s="2"/>
      <c r="C45" s="8">
        <f>SUM(C39:C44)</f>
        <v>251933</v>
      </c>
      <c r="D45" s="26"/>
      <c r="E45" s="27">
        <f>SUM(E39:E44)</f>
        <v>228328</v>
      </c>
    </row>
    <row r="46" spans="2:5" ht="12.75">
      <c r="B46" s="2"/>
      <c r="C46" s="8"/>
      <c r="D46" s="26"/>
      <c r="E46" s="27"/>
    </row>
    <row r="47" spans="2:5" ht="12.75">
      <c r="B47" s="2" t="s">
        <v>54</v>
      </c>
      <c r="C47" s="8">
        <f>+C37-C45</f>
        <v>134604</v>
      </c>
      <c r="D47" s="26"/>
      <c r="E47" s="27">
        <f>+E37-E45</f>
        <v>110556</v>
      </c>
    </row>
    <row r="48" spans="2:5" ht="13.5" thickBot="1">
      <c r="B48" s="24"/>
      <c r="C48" s="15">
        <f>+C47+C17+C19+C25+C21+C27+C23</f>
        <v>458519</v>
      </c>
      <c r="D48" s="28"/>
      <c r="E48" s="15">
        <f>+E47+E17+E19+E25+E21+E27+E23</f>
        <v>420666</v>
      </c>
    </row>
    <row r="49" spans="2:5" ht="13.5" thickTop="1">
      <c r="B49" s="2" t="s">
        <v>55</v>
      </c>
      <c r="C49" s="8"/>
      <c r="D49" s="28"/>
      <c r="E49" s="27"/>
    </row>
    <row r="50" spans="2:5" ht="12.75">
      <c r="B50" s="2" t="s">
        <v>56</v>
      </c>
      <c r="C50" s="8">
        <v>170233</v>
      </c>
      <c r="D50" s="26"/>
      <c r="E50" s="27">
        <v>158205</v>
      </c>
    </row>
    <row r="51" spans="2:5" ht="12.75">
      <c r="B51" s="2" t="s">
        <v>57</v>
      </c>
      <c r="C51" s="8"/>
      <c r="D51" s="28"/>
      <c r="E51" s="27"/>
    </row>
    <row r="52" spans="2:5" ht="12.75" hidden="1">
      <c r="B52" s="2" t="s">
        <v>58</v>
      </c>
      <c r="C52" s="8">
        <v>0</v>
      </c>
      <c r="D52" s="28"/>
      <c r="E52" s="27">
        <v>0</v>
      </c>
    </row>
    <row r="53" spans="2:5" ht="12.75" hidden="1">
      <c r="B53" s="2" t="s">
        <v>59</v>
      </c>
      <c r="C53" s="8">
        <v>0</v>
      </c>
      <c r="D53" s="28"/>
      <c r="E53" s="90">
        <v>0</v>
      </c>
    </row>
    <row r="54" spans="2:5" ht="12.75" hidden="1">
      <c r="B54" s="2" t="s">
        <v>60</v>
      </c>
      <c r="C54" s="8"/>
      <c r="D54" s="26"/>
      <c r="E54" s="27">
        <f>1182-1109-73</f>
        <v>0</v>
      </c>
    </row>
    <row r="55" spans="2:5" ht="12.75" hidden="1">
      <c r="B55" s="2" t="s">
        <v>61</v>
      </c>
      <c r="C55" s="8">
        <v>0</v>
      </c>
      <c r="D55" s="28"/>
      <c r="E55" s="27">
        <v>0</v>
      </c>
    </row>
    <row r="56" spans="2:5" ht="12.75">
      <c r="B56" s="2" t="s">
        <v>62</v>
      </c>
      <c r="C56" s="33">
        <v>33837</v>
      </c>
      <c r="D56" s="26"/>
      <c r="E56" s="34">
        <f>'Statement of changes equity'!F32</f>
        <v>14624</v>
      </c>
    </row>
    <row r="57" spans="2:5" ht="12.75">
      <c r="B57" s="30" t="s">
        <v>63</v>
      </c>
      <c r="C57" s="35">
        <v>-534</v>
      </c>
      <c r="D57" s="26"/>
      <c r="E57" s="35">
        <v>-23</v>
      </c>
    </row>
    <row r="58" spans="2:5" ht="12.75">
      <c r="B58" s="30"/>
      <c r="C58" s="33"/>
      <c r="D58" s="26"/>
      <c r="E58" s="33"/>
    </row>
    <row r="59" spans="2:5" ht="12.75">
      <c r="B59" s="2" t="s">
        <v>64</v>
      </c>
      <c r="C59" s="8">
        <f>SUM(C50:C57)</f>
        <v>203536</v>
      </c>
      <c r="D59" s="24"/>
      <c r="E59" s="8">
        <f>SUM(E50:E57)</f>
        <v>172806</v>
      </c>
    </row>
    <row r="60" spans="2:5" ht="12.75">
      <c r="B60" s="2"/>
      <c r="C60" s="8"/>
      <c r="D60" s="24"/>
      <c r="E60" s="27"/>
    </row>
    <row r="61" spans="2:5" ht="12.75">
      <c r="B61" s="2" t="s">
        <v>26</v>
      </c>
      <c r="C61" s="8">
        <v>152115</v>
      </c>
      <c r="D61" s="28"/>
      <c r="E61" s="27">
        <v>125923</v>
      </c>
    </row>
    <row r="62" spans="2:5" ht="12.75">
      <c r="B62" s="2"/>
      <c r="C62" s="8"/>
      <c r="D62" s="28"/>
      <c r="E62" s="27"/>
    </row>
    <row r="63" spans="2:6" ht="12.75">
      <c r="B63" s="2" t="s">
        <v>65</v>
      </c>
      <c r="C63" s="8">
        <v>70922</v>
      </c>
      <c r="D63" s="28"/>
      <c r="E63" s="27">
        <v>82950</v>
      </c>
      <c r="F63" s="80"/>
    </row>
    <row r="64" spans="2:5" ht="12.75">
      <c r="B64" s="2"/>
      <c r="C64" s="8"/>
      <c r="D64" s="28"/>
      <c r="E64" s="27"/>
    </row>
    <row r="65" spans="2:5" ht="12.75">
      <c r="B65" s="2" t="s">
        <v>66</v>
      </c>
      <c r="C65" s="8">
        <v>28023</v>
      </c>
      <c r="D65" s="26"/>
      <c r="E65" s="27">
        <f>33553+70</f>
        <v>33623</v>
      </c>
    </row>
    <row r="66" spans="2:5" ht="12.75">
      <c r="B66" s="2"/>
      <c r="C66" s="36"/>
      <c r="D66" s="37"/>
      <c r="E66" s="38"/>
    </row>
    <row r="67" spans="2:5" ht="12.75">
      <c r="B67" s="2" t="s">
        <v>67</v>
      </c>
      <c r="C67" s="8">
        <v>1792</v>
      </c>
      <c r="D67" s="28"/>
      <c r="E67" s="27">
        <v>1792</v>
      </c>
    </row>
    <row r="68" spans="2:5" ht="12.75">
      <c r="B68" s="2"/>
      <c r="C68" s="8"/>
      <c r="D68" s="28"/>
      <c r="E68" s="27"/>
    </row>
    <row r="69" spans="2:5" ht="12.75">
      <c r="B69" s="2" t="s">
        <v>124</v>
      </c>
      <c r="C69" s="8">
        <v>2131</v>
      </c>
      <c r="D69" s="26"/>
      <c r="E69" s="27">
        <v>3572</v>
      </c>
    </row>
    <row r="70" spans="2:5" ht="13.5" thickBot="1">
      <c r="B70" s="2"/>
      <c r="C70" s="15">
        <f>SUM(C59:C69)</f>
        <v>458519</v>
      </c>
      <c r="D70" s="28"/>
      <c r="E70" s="39">
        <f>SUM(E59:E69)</f>
        <v>420666</v>
      </c>
    </row>
    <row r="71" spans="2:5" ht="15" customHeight="1" hidden="1" outlineLevel="1" thickTop="1">
      <c r="B71" s="2"/>
      <c r="C71" s="8">
        <f>+C48-C70</f>
        <v>0</v>
      </c>
      <c r="D71" s="28"/>
      <c r="E71" s="8">
        <f>+E48-E70</f>
        <v>0</v>
      </c>
    </row>
    <row r="72" ht="13.5" collapsed="1" thickTop="1"/>
    <row r="73" spans="2:9" ht="12.75" customHeight="1">
      <c r="B73" s="116" t="s">
        <v>128</v>
      </c>
      <c r="C73" s="116"/>
      <c r="D73" s="116"/>
      <c r="E73" s="116"/>
      <c r="F73" s="116"/>
      <c r="G73" s="76"/>
      <c r="H73" s="76"/>
      <c r="I73" s="76"/>
    </row>
    <row r="74" spans="2:6" ht="12.75">
      <c r="B74" s="116"/>
      <c r="C74" s="116"/>
      <c r="D74" s="116"/>
      <c r="E74" s="116"/>
      <c r="F74" s="116"/>
    </row>
    <row r="76" spans="2:6" ht="25.5" customHeight="1">
      <c r="B76" s="117" t="s">
        <v>129</v>
      </c>
      <c r="C76" s="117"/>
      <c r="D76" s="117"/>
      <c r="E76" s="117"/>
      <c r="F76" s="117"/>
    </row>
  </sheetData>
  <sheetProtection password="EF0E" sheet="1" objects="1" scenarios="1"/>
  <mergeCells count="3">
    <mergeCell ref="B7:G7"/>
    <mergeCell ref="B73:F74"/>
    <mergeCell ref="B76:F76"/>
  </mergeCells>
  <printOptions horizontalCentered="1"/>
  <pageMargins left="0.75" right="0.46" top="0.49" bottom="0.22" header="0.5" footer="0.32"/>
  <pageSetup cellComments="asDisplayed" fitToHeight="1" fitToWidth="1" horizontalDpi="600" verticalDpi="600" orientation="portrait" paperSize="9" scale="82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showGridLines="0" zoomScale="75" zoomScaleNormal="75" workbookViewId="0" topLeftCell="A31">
      <selection activeCell="A31" sqref="A31"/>
    </sheetView>
  </sheetViews>
  <sheetFormatPr defaultColWidth="9.140625" defaultRowHeight="12.75" outlineLevelRow="1" outlineLevelCol="1"/>
  <cols>
    <col min="1" max="1" width="43.28125" style="43" customWidth="1"/>
    <col min="2" max="2" width="15.8515625" style="43" customWidth="1"/>
    <col min="3" max="3" width="11.140625" style="43" customWidth="1" outlineLevel="1"/>
    <col min="4" max="4" width="13.8515625" style="43" customWidth="1"/>
    <col min="5" max="5" width="13.00390625" style="43" hidden="1" customWidth="1" outlineLevel="1"/>
    <col min="6" max="6" width="11.140625" style="43" customWidth="1" collapsed="1"/>
    <col min="7" max="7" width="11.28125" style="43" customWidth="1"/>
    <col min="8" max="8" width="1.7109375" style="43" customWidth="1"/>
    <col min="9" max="16384" width="8.00390625" style="43" customWidth="1"/>
  </cols>
  <sheetData>
    <row r="2" spans="1:7" s="41" customFormat="1" ht="12.75">
      <c r="A2" s="120" t="str">
        <f>'balance sheet'!B2</f>
        <v>Company name      : WAH SEONG CORPORATION BERHAD (Company No. 495846-A)</v>
      </c>
      <c r="B2" s="120"/>
      <c r="C2" s="120"/>
      <c r="D2" s="120"/>
      <c r="E2" s="120"/>
      <c r="F2" s="120"/>
      <c r="G2" s="120"/>
    </row>
    <row r="3" spans="1:7" s="41" customFormat="1" ht="12.75">
      <c r="A3" s="120" t="str">
        <f>'balance sheet'!B3</f>
        <v>Stock name            : WASEONG</v>
      </c>
      <c r="B3" s="120"/>
      <c r="C3" s="120"/>
      <c r="D3" s="120"/>
      <c r="E3" s="120"/>
      <c r="F3" s="120"/>
      <c r="G3" s="120"/>
    </row>
    <row r="4" spans="1:7" s="41" customFormat="1" ht="12.75">
      <c r="A4" s="121">
        <f>'balance sheet'!B4</f>
        <v>37986</v>
      </c>
      <c r="B4" s="121"/>
      <c r="C4" s="121"/>
      <c r="D4" s="121"/>
      <c r="E4" s="121"/>
      <c r="F4" s="121"/>
      <c r="G4" s="121"/>
    </row>
    <row r="5" spans="1:7" s="41" customFormat="1" ht="12.75">
      <c r="A5" s="120" t="str">
        <f>'balance sheet'!B5</f>
        <v>Quarter                   : 4</v>
      </c>
      <c r="B5" s="120"/>
      <c r="C5" s="120"/>
      <c r="D5" s="120"/>
      <c r="E5" s="120"/>
      <c r="F5" s="120"/>
      <c r="G5" s="120"/>
    </row>
    <row r="6" spans="1:7" s="41" customFormat="1" ht="12.75">
      <c r="A6" s="20" t="s">
        <v>29</v>
      </c>
      <c r="B6" s="85"/>
      <c r="C6" s="85"/>
      <c r="D6" s="85"/>
      <c r="E6" s="85"/>
      <c r="F6" s="85"/>
      <c r="G6" s="85"/>
    </row>
    <row r="7" spans="1:7" s="41" customFormat="1" ht="12.75">
      <c r="A7" s="40"/>
      <c r="B7" s="40"/>
      <c r="C7" s="40"/>
      <c r="D7" s="40"/>
      <c r="E7" s="40"/>
      <c r="F7" s="40"/>
      <c r="G7" s="40"/>
    </row>
    <row r="8" spans="1:7" s="41" customFormat="1" ht="12.75">
      <c r="A8" s="122" t="s">
        <v>68</v>
      </c>
      <c r="B8" s="122"/>
      <c r="C8" s="122"/>
      <c r="D8" s="122"/>
      <c r="E8" s="122"/>
      <c r="F8" s="122"/>
      <c r="G8" s="122"/>
    </row>
    <row r="9" spans="1:7" s="41" customFormat="1" ht="12.75">
      <c r="A9" s="123">
        <f>A4</f>
        <v>37986</v>
      </c>
      <c r="B9" s="123"/>
      <c r="C9" s="123"/>
      <c r="D9" s="123"/>
      <c r="E9" s="123"/>
      <c r="F9" s="123"/>
      <c r="G9" s="123"/>
    </row>
    <row r="10" spans="1:7" ht="12.75">
      <c r="A10" s="42"/>
      <c r="B10" s="42"/>
      <c r="C10" s="42"/>
      <c r="D10" s="42"/>
      <c r="E10" s="42"/>
      <c r="F10" s="42"/>
      <c r="G10" s="42"/>
    </row>
    <row r="11" spans="1:7" s="45" customFormat="1" ht="12.75">
      <c r="A11" s="44"/>
      <c r="B11" s="77" t="s">
        <v>69</v>
      </c>
      <c r="C11" s="77" t="s">
        <v>69</v>
      </c>
      <c r="D11" s="77" t="s">
        <v>70</v>
      </c>
      <c r="E11" s="77" t="s">
        <v>71</v>
      </c>
      <c r="F11" s="77" t="s">
        <v>72</v>
      </c>
      <c r="G11" s="118" t="s">
        <v>73</v>
      </c>
    </row>
    <row r="12" spans="1:7" s="45" customFormat="1" ht="12.75">
      <c r="A12" s="46"/>
      <c r="B12" s="78" t="s">
        <v>74</v>
      </c>
      <c r="C12" s="78" t="s">
        <v>75</v>
      </c>
      <c r="D12" s="78" t="s">
        <v>130</v>
      </c>
      <c r="E12" s="78" t="s">
        <v>76</v>
      </c>
      <c r="F12" s="78" t="s">
        <v>77</v>
      </c>
      <c r="G12" s="119"/>
    </row>
    <row r="13" spans="1:7" s="50" customFormat="1" ht="12.75">
      <c r="A13" s="47"/>
      <c r="B13" s="48" t="s">
        <v>12</v>
      </c>
      <c r="C13" s="48" t="s">
        <v>12</v>
      </c>
      <c r="D13" s="48" t="s">
        <v>12</v>
      </c>
      <c r="E13" s="48" t="s">
        <v>12</v>
      </c>
      <c r="F13" s="48" t="s">
        <v>12</v>
      </c>
      <c r="G13" s="49" t="s">
        <v>12</v>
      </c>
    </row>
    <row r="14" spans="1:7" ht="12.75">
      <c r="A14" s="51"/>
      <c r="B14" s="42"/>
      <c r="C14" s="42"/>
      <c r="D14" s="42"/>
      <c r="E14" s="42"/>
      <c r="F14" s="42"/>
      <c r="G14" s="51"/>
    </row>
    <row r="15" spans="1:7" ht="12.75">
      <c r="A15" s="51" t="s">
        <v>116</v>
      </c>
      <c r="B15" s="42">
        <v>0</v>
      </c>
      <c r="C15" s="42"/>
      <c r="D15" s="42">
        <v>0</v>
      </c>
      <c r="E15" s="42">
        <v>0</v>
      </c>
      <c r="F15" s="42">
        <v>-10</v>
      </c>
      <c r="G15" s="51">
        <f>SUM(B15:F15)</f>
        <v>-10</v>
      </c>
    </row>
    <row r="16" spans="1:7" ht="12.75">
      <c r="A16" s="51"/>
      <c r="B16" s="42"/>
      <c r="C16" s="42"/>
      <c r="D16" s="42"/>
      <c r="E16" s="42"/>
      <c r="F16" s="42"/>
      <c r="G16" s="51"/>
    </row>
    <row r="17" spans="1:7" ht="12.75">
      <c r="A17" s="51" t="s">
        <v>78</v>
      </c>
      <c r="B17" s="42"/>
      <c r="C17" s="42"/>
      <c r="D17" s="42"/>
      <c r="E17" s="42"/>
      <c r="F17" s="42"/>
      <c r="G17" s="51"/>
    </row>
    <row r="18" spans="1:7" ht="12.75">
      <c r="A18" s="51" t="s">
        <v>79</v>
      </c>
      <c r="B18" s="42">
        <v>82250</v>
      </c>
      <c r="C18" s="42"/>
      <c r="D18" s="42"/>
      <c r="E18" s="42"/>
      <c r="F18" s="42"/>
      <c r="G18" s="51">
        <f>SUM(B18:F18)</f>
        <v>82250</v>
      </c>
    </row>
    <row r="19" spans="1:7" ht="12.75">
      <c r="A19" s="51" t="s">
        <v>80</v>
      </c>
      <c r="B19" s="42">
        <v>7250</v>
      </c>
      <c r="C19" s="42"/>
      <c r="D19" s="42"/>
      <c r="E19" s="42"/>
      <c r="F19" s="42"/>
      <c r="G19" s="51">
        <f>SUM(B19:F19)</f>
        <v>7250</v>
      </c>
    </row>
    <row r="20" spans="1:7" ht="12.75">
      <c r="A20" s="51" t="s">
        <v>81</v>
      </c>
      <c r="B20" s="42">
        <v>6550</v>
      </c>
      <c r="C20" s="42"/>
      <c r="D20" s="42"/>
      <c r="E20" s="42"/>
      <c r="F20" s="42"/>
      <c r="G20" s="51">
        <f>SUM(B20:F20)</f>
        <v>6550</v>
      </c>
    </row>
    <row r="21" spans="1:7" ht="12.75">
      <c r="A21" s="51" t="s">
        <v>82</v>
      </c>
      <c r="B21" s="42">
        <v>2870</v>
      </c>
      <c r="C21" s="42"/>
      <c r="D21" s="42"/>
      <c r="E21" s="42"/>
      <c r="F21" s="42"/>
      <c r="G21" s="51">
        <f>SUM(B21:F21)</f>
        <v>2870</v>
      </c>
    </row>
    <row r="22" spans="1:7" ht="12.75">
      <c r="A22" s="51" t="s">
        <v>83</v>
      </c>
      <c r="B22" s="42">
        <v>59285</v>
      </c>
      <c r="C22" s="42"/>
      <c r="D22" s="42"/>
      <c r="E22" s="42"/>
      <c r="F22" s="42"/>
      <c r="G22" s="51">
        <f>SUM(B22:F22)</f>
        <v>59285</v>
      </c>
    </row>
    <row r="23" spans="1:7" ht="12.75">
      <c r="A23" s="51"/>
      <c r="B23" s="42"/>
      <c r="C23" s="42"/>
      <c r="D23" s="42"/>
      <c r="E23" s="42"/>
      <c r="F23" s="42"/>
      <c r="G23" s="51"/>
    </row>
    <row r="24" spans="1:7" ht="12.75">
      <c r="A24" s="51" t="s">
        <v>84</v>
      </c>
      <c r="B24" s="42"/>
      <c r="C24" s="42"/>
      <c r="D24" s="42">
        <v>-23</v>
      </c>
      <c r="E24" s="42"/>
      <c r="F24" s="42"/>
      <c r="G24" s="51">
        <f>SUM(B24:F24)</f>
        <v>-23</v>
      </c>
    </row>
    <row r="25" spans="1:7" ht="12.75">
      <c r="A25" s="51"/>
      <c r="B25" s="42"/>
      <c r="C25" s="42"/>
      <c r="D25" s="42"/>
      <c r="E25" s="42"/>
      <c r="F25" s="42"/>
      <c r="G25" s="51"/>
    </row>
    <row r="26" spans="1:7" ht="12.75">
      <c r="A26" s="51" t="s">
        <v>85</v>
      </c>
      <c r="B26" s="42"/>
      <c r="C26" s="42"/>
      <c r="D26" s="42"/>
      <c r="E26" s="42"/>
      <c r="F26" s="42">
        <v>11144</v>
      </c>
      <c r="G26" s="51">
        <f>SUM(B26:F26)</f>
        <v>11144</v>
      </c>
    </row>
    <row r="27" spans="1:7" ht="12.75">
      <c r="A27" s="51"/>
      <c r="B27" s="42"/>
      <c r="C27" s="42"/>
      <c r="D27" s="42"/>
      <c r="E27" s="42"/>
      <c r="F27" s="42"/>
      <c r="G27" s="51"/>
    </row>
    <row r="28" spans="1:7" ht="12.75">
      <c r="A28" s="82" t="s">
        <v>119</v>
      </c>
      <c r="B28" s="52">
        <f>SUM(B14:B27)</f>
        <v>158205</v>
      </c>
      <c r="C28" s="53"/>
      <c r="D28" s="53">
        <f>SUM(D14:D27)</f>
        <v>-23</v>
      </c>
      <c r="E28" s="53">
        <f>SUM(E14:E27)</f>
        <v>0</v>
      </c>
      <c r="F28" s="53">
        <f>SUM(F14:F27)</f>
        <v>11134</v>
      </c>
      <c r="G28" s="54">
        <f>SUM(G14:G27)</f>
        <v>169316</v>
      </c>
    </row>
    <row r="29" spans="1:7" ht="12.75">
      <c r="A29" s="82"/>
      <c r="B29" s="79"/>
      <c r="C29" s="79"/>
      <c r="D29" s="79"/>
      <c r="E29" s="79"/>
      <c r="F29" s="79"/>
      <c r="G29" s="51"/>
    </row>
    <row r="30" spans="1:7" ht="12.75">
      <c r="A30" s="51" t="s">
        <v>117</v>
      </c>
      <c r="B30" s="42"/>
      <c r="C30" s="42"/>
      <c r="D30" s="42"/>
      <c r="E30" s="42">
        <v>0</v>
      </c>
      <c r="F30" s="42">
        <v>3490</v>
      </c>
      <c r="G30" s="51">
        <f>SUM(B30:F30)</f>
        <v>3490</v>
      </c>
    </row>
    <row r="31" spans="1:7" ht="12.75">
      <c r="A31" s="51"/>
      <c r="B31" s="42"/>
      <c r="C31" s="42"/>
      <c r="D31" s="42"/>
      <c r="E31" s="42"/>
      <c r="F31" s="42"/>
      <c r="G31" s="51"/>
    </row>
    <row r="32" spans="1:7" ht="12.75">
      <c r="A32" s="51" t="s">
        <v>131</v>
      </c>
      <c r="B32" s="52">
        <f>SUM(B28:B31)</f>
        <v>158205</v>
      </c>
      <c r="C32" s="53"/>
      <c r="D32" s="53">
        <f>SUM(D28:D31)</f>
        <v>-23</v>
      </c>
      <c r="E32" s="53">
        <f>SUM(E28:E31)</f>
        <v>0</v>
      </c>
      <c r="F32" s="53">
        <f>SUM(F28:F31)</f>
        <v>14624</v>
      </c>
      <c r="G32" s="54">
        <f>SUM(G28:G31)</f>
        <v>172806</v>
      </c>
    </row>
    <row r="33" spans="1:7" ht="12.75" outlineLevel="1">
      <c r="A33" s="51"/>
      <c r="B33" s="42"/>
      <c r="C33" s="42"/>
      <c r="D33" s="42"/>
      <c r="E33" s="42"/>
      <c r="F33" s="42"/>
      <c r="G33" s="51"/>
    </row>
    <row r="34" spans="1:7" ht="12.75" outlineLevel="1">
      <c r="A34" s="51" t="s">
        <v>84</v>
      </c>
      <c r="B34" s="42"/>
      <c r="C34" s="42"/>
      <c r="D34" s="42">
        <v>-511</v>
      </c>
      <c r="E34" s="42"/>
      <c r="F34" s="42"/>
      <c r="G34" s="51">
        <f>SUM(B34:F34)</f>
        <v>-511</v>
      </c>
    </row>
    <row r="35" spans="1:7" ht="12.75">
      <c r="A35" s="51"/>
      <c r="B35" s="42"/>
      <c r="C35" s="42"/>
      <c r="D35" s="42"/>
      <c r="E35" s="42"/>
      <c r="F35" s="42"/>
      <c r="G35" s="51"/>
    </row>
    <row r="36" spans="1:7" ht="12.75">
      <c r="A36" s="51" t="s">
        <v>27</v>
      </c>
      <c r="B36" s="42"/>
      <c r="C36" s="42"/>
      <c r="D36" s="42"/>
      <c r="E36" s="42"/>
      <c r="F36" s="42">
        <f>IncomeStatement!G49</f>
        <v>22256</v>
      </c>
      <c r="G36" s="51">
        <f>SUM(B36:F36)</f>
        <v>22256</v>
      </c>
    </row>
    <row r="37" spans="1:7" ht="12.75">
      <c r="A37" s="51"/>
      <c r="B37" s="42"/>
      <c r="C37" s="42"/>
      <c r="D37" s="42"/>
      <c r="E37" s="42"/>
      <c r="F37" s="42"/>
      <c r="G37" s="51"/>
    </row>
    <row r="38" spans="1:7" ht="12.75">
      <c r="A38" s="51" t="s">
        <v>136</v>
      </c>
      <c r="B38" s="42"/>
      <c r="C38" s="42"/>
      <c r="D38" s="42"/>
      <c r="E38" s="42"/>
      <c r="F38" s="42">
        <v>-3043</v>
      </c>
      <c r="G38" s="51">
        <f aca="true" t="shared" si="0" ref="G38:G44">SUM(B38:F38)</f>
        <v>-3043</v>
      </c>
    </row>
    <row r="39" spans="1:9" ht="12.75">
      <c r="A39" s="51"/>
      <c r="B39" s="42"/>
      <c r="C39" s="42"/>
      <c r="D39" s="42"/>
      <c r="E39" s="42"/>
      <c r="F39" s="42"/>
      <c r="G39" s="51">
        <f t="shared" si="0"/>
        <v>0</v>
      </c>
      <c r="I39" s="43" t="s">
        <v>86</v>
      </c>
    </row>
    <row r="40" spans="1:7" ht="12.75" hidden="1" outlineLevel="1">
      <c r="A40" s="51" t="s">
        <v>87</v>
      </c>
      <c r="B40" s="42">
        <v>0</v>
      </c>
      <c r="C40" s="42"/>
      <c r="D40" s="42"/>
      <c r="E40" s="42"/>
      <c r="F40" s="42"/>
      <c r="G40" s="51">
        <f t="shared" si="0"/>
        <v>0</v>
      </c>
    </row>
    <row r="41" spans="1:7" ht="12.75" hidden="1" outlineLevel="1">
      <c r="A41" s="51" t="s">
        <v>79</v>
      </c>
      <c r="B41" s="42"/>
      <c r="C41" s="42"/>
      <c r="D41" s="42"/>
      <c r="E41" s="42"/>
      <c r="F41" s="42"/>
      <c r="G41" s="51">
        <f t="shared" si="0"/>
        <v>0</v>
      </c>
    </row>
    <row r="42" spans="1:7" ht="12.75" hidden="1" outlineLevel="1">
      <c r="A42" s="51" t="s">
        <v>80</v>
      </c>
      <c r="B42" s="42"/>
      <c r="C42" s="42"/>
      <c r="D42" s="42"/>
      <c r="E42" s="42"/>
      <c r="F42" s="42"/>
      <c r="G42" s="51">
        <f t="shared" si="0"/>
        <v>0</v>
      </c>
    </row>
    <row r="43" spans="1:7" ht="12.75" hidden="1" outlineLevel="1">
      <c r="A43" s="51" t="s">
        <v>88</v>
      </c>
      <c r="B43" s="42"/>
      <c r="C43" s="42"/>
      <c r="D43" s="42"/>
      <c r="E43" s="42"/>
      <c r="F43" s="42"/>
      <c r="G43" s="51">
        <f t="shared" si="0"/>
        <v>0</v>
      </c>
    </row>
    <row r="44" spans="1:7" ht="12.75" hidden="1" outlineLevel="1">
      <c r="A44" s="51" t="s">
        <v>89</v>
      </c>
      <c r="B44" s="42"/>
      <c r="C44" s="42"/>
      <c r="D44" s="42"/>
      <c r="E44" s="42"/>
      <c r="F44" s="42"/>
      <c r="G44" s="51">
        <f t="shared" si="0"/>
        <v>0</v>
      </c>
    </row>
    <row r="45" spans="1:7" ht="12.75" hidden="1" outlineLevel="1">
      <c r="A45" s="55"/>
      <c r="B45" s="42"/>
      <c r="C45" s="42"/>
      <c r="D45" s="42"/>
      <c r="E45" s="42"/>
      <c r="F45" s="42"/>
      <c r="G45" s="51"/>
    </row>
    <row r="46" spans="1:7" ht="12.75" collapsed="1">
      <c r="A46" s="51" t="s">
        <v>90</v>
      </c>
      <c r="B46" s="42">
        <v>12028</v>
      </c>
      <c r="C46" s="42"/>
      <c r="D46" s="42"/>
      <c r="E46" s="42"/>
      <c r="F46" s="42"/>
      <c r="G46" s="51">
        <f>SUM(B46:F46)</f>
        <v>12028</v>
      </c>
    </row>
    <row r="47" spans="1:7" ht="12.75">
      <c r="A47" s="51"/>
      <c r="B47" s="42"/>
      <c r="C47" s="42"/>
      <c r="D47" s="42"/>
      <c r="E47" s="42"/>
      <c r="F47" s="42"/>
      <c r="G47" s="51"/>
    </row>
    <row r="48" spans="1:7" ht="13.5" thickBot="1">
      <c r="A48" s="84">
        <f>A4</f>
        <v>37986</v>
      </c>
      <c r="B48" s="56">
        <f aca="true" t="shared" si="1" ref="B48:G48">SUM(B32:B47)</f>
        <v>170233</v>
      </c>
      <c r="C48" s="56">
        <f t="shared" si="1"/>
        <v>0</v>
      </c>
      <c r="D48" s="56">
        <f t="shared" si="1"/>
        <v>-534</v>
      </c>
      <c r="E48" s="56">
        <f t="shared" si="1"/>
        <v>0</v>
      </c>
      <c r="F48" s="56">
        <f t="shared" si="1"/>
        <v>33837</v>
      </c>
      <c r="G48" s="57">
        <f t="shared" si="1"/>
        <v>203536</v>
      </c>
    </row>
    <row r="49" spans="1:7" ht="13.5" hidden="1" outlineLevel="1" thickTop="1">
      <c r="A49" s="42"/>
      <c r="B49" s="42"/>
      <c r="C49" s="42"/>
      <c r="D49" s="42"/>
      <c r="E49" s="42"/>
      <c r="F49" s="42"/>
      <c r="G49" s="42">
        <f>G48-'balance sheet'!C59</f>
        <v>0</v>
      </c>
    </row>
    <row r="50" spans="1:7" ht="13.5" collapsed="1" thickTop="1">
      <c r="A50" s="42"/>
      <c r="B50" s="42"/>
      <c r="C50" s="42"/>
      <c r="D50" s="42"/>
      <c r="E50" s="42"/>
      <c r="F50" s="42"/>
      <c r="G50" s="42"/>
    </row>
    <row r="51" spans="1:7" ht="12.75">
      <c r="A51" s="42"/>
      <c r="B51" s="42"/>
      <c r="C51" s="42"/>
      <c r="D51" s="42"/>
      <c r="E51" s="42"/>
      <c r="F51" s="42"/>
      <c r="G51" s="42"/>
    </row>
    <row r="52" spans="1:8" ht="12.75">
      <c r="A52" s="116" t="s">
        <v>132</v>
      </c>
      <c r="B52" s="116"/>
      <c r="C52" s="116"/>
      <c r="D52" s="116"/>
      <c r="E52" s="116"/>
      <c r="F52" s="116"/>
      <c r="G52" s="116"/>
      <c r="H52" s="116"/>
    </row>
    <row r="53" spans="1:8" ht="12.75">
      <c r="A53" s="116"/>
      <c r="B53" s="116"/>
      <c r="C53" s="116"/>
      <c r="D53" s="116"/>
      <c r="E53" s="116"/>
      <c r="F53" s="116"/>
      <c r="G53" s="116"/>
      <c r="H53" s="116"/>
    </row>
  </sheetData>
  <sheetProtection password="EF0E" sheet="1" objects="1" scenarios="1"/>
  <mergeCells count="8">
    <mergeCell ref="A52:H53"/>
    <mergeCell ref="G11:G12"/>
    <mergeCell ref="A2:G2"/>
    <mergeCell ref="A3:G3"/>
    <mergeCell ref="A4:G4"/>
    <mergeCell ref="A8:G8"/>
    <mergeCell ref="A9:G9"/>
    <mergeCell ref="A5:G5"/>
  </mergeCells>
  <printOptions horizontalCentered="1"/>
  <pageMargins left="0" right="0" top="0.81" bottom="0.984251968503937" header="0.31496062992126" footer="0.44"/>
  <pageSetup fitToHeight="1" fitToWidth="1" horizontalDpi="300" verticalDpi="300" orientation="portrait" paperSize="9" scale="94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zoomScale="75" zoomScaleNormal="75" workbookViewId="0" topLeftCell="A51">
      <selection activeCell="F10" sqref="F10"/>
    </sheetView>
  </sheetViews>
  <sheetFormatPr defaultColWidth="9.140625" defaultRowHeight="12.75" outlineLevelRow="1"/>
  <cols>
    <col min="1" max="1" width="65.140625" style="1" customWidth="1"/>
    <col min="2" max="2" width="12.140625" style="1" customWidth="1"/>
    <col min="3" max="3" width="15.00390625" style="1" customWidth="1"/>
    <col min="4" max="4" width="18.421875" style="105" customWidth="1"/>
    <col min="5" max="5" width="2.421875" style="1" customWidth="1"/>
    <col min="6" max="6" width="17.00390625" style="1" customWidth="1"/>
    <col min="7" max="16384" width="9.140625" style="1" customWidth="1"/>
  </cols>
  <sheetData>
    <row r="1" spans="1:5" ht="15.75">
      <c r="A1" s="58" t="str">
        <f>'[4]Statement of changes equity'!A2</f>
        <v>Company name      : WAH SEONG CORPORATION BERHAD (Company No. 495846-A)</v>
      </c>
      <c r="B1" s="59"/>
      <c r="C1" s="59"/>
      <c r="D1" s="72"/>
      <c r="E1" s="60"/>
    </row>
    <row r="2" spans="1:5" ht="15.75">
      <c r="A2" s="58" t="str">
        <f>'[4]Statement of changes equity'!A3</f>
        <v>Stock name            : WASEONG</v>
      </c>
      <c r="B2" s="59"/>
      <c r="C2" s="59"/>
      <c r="D2" s="72"/>
      <c r="E2" s="60"/>
    </row>
    <row r="3" spans="1:5" ht="15.75">
      <c r="A3" s="92">
        <f>'[4]Statement of changes equity'!A4</f>
        <v>37986</v>
      </c>
      <c r="B3" s="59"/>
      <c r="C3" s="59"/>
      <c r="D3" s="72"/>
      <c r="E3" s="60"/>
    </row>
    <row r="4" spans="1:5" ht="15.75">
      <c r="A4" s="58" t="str">
        <f>'[4]Statement of changes equity'!A5</f>
        <v>Quarter                   : 4</v>
      </c>
      <c r="D4" s="72"/>
      <c r="E4" s="60"/>
    </row>
    <row r="5" spans="1:5" ht="15.75">
      <c r="A5" s="20" t="s">
        <v>29</v>
      </c>
      <c r="D5" s="72"/>
      <c r="E5" s="60"/>
    </row>
    <row r="6" spans="4:5" ht="15.75">
      <c r="D6" s="72"/>
      <c r="E6" s="60"/>
    </row>
    <row r="7" spans="1:6" ht="15.75">
      <c r="A7" s="61" t="s">
        <v>91</v>
      </c>
      <c r="D7" s="93" t="s">
        <v>142</v>
      </c>
      <c r="E7" s="75"/>
      <c r="F7" s="89" t="str">
        <f>D7</f>
        <v>12 months ended</v>
      </c>
    </row>
    <row r="8" spans="1:6" ht="15.75">
      <c r="A8" s="108">
        <f>A3</f>
        <v>37986</v>
      </c>
      <c r="D8" s="94">
        <f>'[4]IncomeStatement'!C16</f>
        <v>37986</v>
      </c>
      <c r="E8" s="87"/>
      <c r="F8" s="88">
        <f>'[4]IncomeStatement'!E16</f>
        <v>37621</v>
      </c>
    </row>
    <row r="9" spans="1:6" ht="15.75">
      <c r="A9" s="61"/>
      <c r="D9" s="95" t="s">
        <v>12</v>
      </c>
      <c r="E9" s="62"/>
      <c r="F9" s="62" t="s">
        <v>12</v>
      </c>
    </row>
    <row r="10" spans="1:6" ht="15.75" outlineLevel="1">
      <c r="A10" s="58" t="s">
        <v>92</v>
      </c>
      <c r="B10" s="58"/>
      <c r="C10" s="58"/>
      <c r="D10" s="96"/>
      <c r="E10" s="64"/>
      <c r="F10" s="63"/>
    </row>
    <row r="11" spans="1:6" ht="15.75" outlineLevel="1">
      <c r="A11" s="59" t="s">
        <v>93</v>
      </c>
      <c r="B11" s="59"/>
      <c r="C11" s="60"/>
      <c r="D11" s="97">
        <v>57342</v>
      </c>
      <c r="F11" s="65">
        <f>'[4]IncomeStatement'!I39</f>
        <v>58425</v>
      </c>
    </row>
    <row r="12" spans="1:6" ht="15.75" outlineLevel="1">
      <c r="A12" s="59"/>
      <c r="B12" s="59"/>
      <c r="C12" s="60"/>
      <c r="D12" s="97"/>
      <c r="F12" s="65"/>
    </row>
    <row r="13" spans="1:6" ht="15.75" outlineLevel="1">
      <c r="A13" s="59" t="s">
        <v>94</v>
      </c>
      <c r="B13" s="59"/>
      <c r="C13" s="60"/>
      <c r="D13" s="97"/>
      <c r="F13" s="65"/>
    </row>
    <row r="14" spans="1:6" ht="15.75" outlineLevel="1">
      <c r="A14" s="59" t="s">
        <v>95</v>
      </c>
      <c r="B14" s="60"/>
      <c r="C14" s="60"/>
      <c r="D14" s="98">
        <v>15221</v>
      </c>
      <c r="F14" s="66">
        <v>9692</v>
      </c>
    </row>
    <row r="15" spans="1:6" ht="15.75" hidden="1" outlineLevel="1">
      <c r="A15" s="59" t="s">
        <v>96</v>
      </c>
      <c r="B15" s="60"/>
      <c r="C15" s="60"/>
      <c r="D15" s="98">
        <v>0</v>
      </c>
      <c r="F15" s="66">
        <v>0</v>
      </c>
    </row>
    <row r="16" spans="1:6" ht="15.75" outlineLevel="1">
      <c r="A16" s="59" t="s">
        <v>97</v>
      </c>
      <c r="B16" s="60"/>
      <c r="C16" s="60"/>
      <c r="D16" s="98">
        <v>4098</v>
      </c>
      <c r="F16" s="66">
        <v>5821</v>
      </c>
    </row>
    <row r="17" spans="1:6" ht="15.75" outlineLevel="1">
      <c r="A17" s="59"/>
      <c r="B17" s="59"/>
      <c r="C17" s="60"/>
      <c r="D17" s="98"/>
      <c r="F17" s="66"/>
    </row>
    <row r="18" spans="1:6" ht="15.75" outlineLevel="1">
      <c r="A18" s="59" t="s">
        <v>98</v>
      </c>
      <c r="B18" s="59"/>
      <c r="C18" s="60"/>
      <c r="D18" s="99">
        <f>SUM(D11:D16)</f>
        <v>76661</v>
      </c>
      <c r="F18" s="67">
        <f>SUM(F11:F16)</f>
        <v>73938</v>
      </c>
    </row>
    <row r="19" spans="1:6" ht="15.75" outlineLevel="1">
      <c r="A19" s="59"/>
      <c r="B19" s="59"/>
      <c r="C19" s="60"/>
      <c r="D19" s="98"/>
      <c r="F19" s="66"/>
    </row>
    <row r="20" spans="1:6" ht="15.75" outlineLevel="1">
      <c r="A20" s="59" t="s">
        <v>99</v>
      </c>
      <c r="B20" s="59"/>
      <c r="C20" s="60"/>
      <c r="D20" s="98">
        <v>-32235</v>
      </c>
      <c r="F20" s="66">
        <v>-7099</v>
      </c>
    </row>
    <row r="21" spans="1:6" ht="15.75" outlineLevel="1">
      <c r="A21" s="59" t="s">
        <v>100</v>
      </c>
      <c r="B21" s="59"/>
      <c r="C21" s="60"/>
      <c r="D21" s="98">
        <v>-21120</v>
      </c>
      <c r="F21" s="66">
        <v>-6444</v>
      </c>
    </row>
    <row r="22" spans="1:6" ht="15.75">
      <c r="A22" s="59"/>
      <c r="B22" s="59"/>
      <c r="C22" s="60"/>
      <c r="D22" s="100"/>
      <c r="F22" s="68"/>
    </row>
    <row r="23" spans="1:6" ht="15.75">
      <c r="A23" s="59" t="s">
        <v>101</v>
      </c>
      <c r="B23" s="59"/>
      <c r="C23" s="60"/>
      <c r="D23" s="102">
        <f>SUM(D18:D22)</f>
        <v>23306</v>
      </c>
      <c r="F23" s="69">
        <f>+F18+F20+F21</f>
        <v>60395</v>
      </c>
    </row>
    <row r="24" spans="1:6" ht="15.75">
      <c r="A24" s="58"/>
      <c r="B24" s="59"/>
      <c r="C24" s="60"/>
      <c r="D24" s="102"/>
      <c r="F24" s="70"/>
    </row>
    <row r="25" spans="1:6" ht="15.75">
      <c r="A25" s="59" t="s">
        <v>17</v>
      </c>
      <c r="B25" s="59"/>
      <c r="C25" s="60"/>
      <c r="D25" s="101">
        <v>-7881</v>
      </c>
      <c r="F25" s="69">
        <v>-7108</v>
      </c>
    </row>
    <row r="26" spans="1:6" ht="15.75">
      <c r="A26" s="59" t="s">
        <v>102</v>
      </c>
      <c r="B26" s="59"/>
      <c r="C26" s="60"/>
      <c r="D26" s="101">
        <v>-10141</v>
      </c>
      <c r="F26" s="69">
        <v>-17310</v>
      </c>
    </row>
    <row r="27" spans="1:6" ht="15.75">
      <c r="A27" s="58" t="s">
        <v>103</v>
      </c>
      <c r="B27" s="59"/>
      <c r="C27" s="60"/>
      <c r="D27" s="103">
        <f>SUM(D23:D26)</f>
        <v>5284</v>
      </c>
      <c r="F27" s="73">
        <f>SUM(F23:F26)</f>
        <v>35977</v>
      </c>
    </row>
    <row r="28" spans="1:6" ht="15.75">
      <c r="A28" s="59"/>
      <c r="B28" s="59"/>
      <c r="C28" s="60"/>
      <c r="D28" s="97"/>
      <c r="F28" s="65"/>
    </row>
    <row r="29" spans="1:6" ht="15.75" outlineLevel="1">
      <c r="A29" s="58" t="s">
        <v>104</v>
      </c>
      <c r="B29" s="58"/>
      <c r="C29" s="60"/>
      <c r="D29" s="97"/>
      <c r="F29" s="65"/>
    </row>
    <row r="30" spans="1:6" ht="15.75" outlineLevel="1">
      <c r="A30" s="58"/>
      <c r="B30" s="58"/>
      <c r="C30" s="60"/>
      <c r="D30" s="97"/>
      <c r="F30" s="65"/>
    </row>
    <row r="31" spans="1:6" ht="15.75" outlineLevel="1">
      <c r="A31" s="71" t="s">
        <v>105</v>
      </c>
      <c r="B31" s="71"/>
      <c r="C31" s="72"/>
      <c r="D31" s="98">
        <v>-33873</v>
      </c>
      <c r="F31" s="66">
        <v>-33069</v>
      </c>
    </row>
    <row r="32" spans="1:6" ht="15.75" outlineLevel="1">
      <c r="A32" s="59" t="s">
        <v>145</v>
      </c>
      <c r="B32" s="59"/>
      <c r="C32" s="60"/>
      <c r="D32" s="98">
        <v>-2305</v>
      </c>
      <c r="F32" s="66">
        <v>46522</v>
      </c>
    </row>
    <row r="33" spans="1:6" ht="15.75" outlineLevel="1">
      <c r="A33" s="71" t="s">
        <v>146</v>
      </c>
      <c r="B33" s="71"/>
      <c r="C33" s="72"/>
      <c r="D33" s="98">
        <v>11116</v>
      </c>
      <c r="F33" s="66">
        <v>1780</v>
      </c>
    </row>
    <row r="34" spans="1:6" ht="15.75" outlineLevel="1">
      <c r="A34" s="59" t="s">
        <v>106</v>
      </c>
      <c r="B34" s="59"/>
      <c r="C34" s="60"/>
      <c r="D34" s="98">
        <v>246</v>
      </c>
      <c r="F34" s="66">
        <v>7532</v>
      </c>
    </row>
    <row r="35" spans="1:6" ht="15.75" outlineLevel="1">
      <c r="A35" s="59" t="s">
        <v>107</v>
      </c>
      <c r="B35" s="59"/>
      <c r="C35" s="60"/>
      <c r="D35" s="98">
        <v>932</v>
      </c>
      <c r="F35" s="66">
        <v>949</v>
      </c>
    </row>
    <row r="36" spans="1:6" ht="15.75" outlineLevel="1">
      <c r="A36" s="59" t="s">
        <v>137</v>
      </c>
      <c r="B36" s="59"/>
      <c r="C36" s="60"/>
      <c r="D36" s="98">
        <v>-5267</v>
      </c>
      <c r="F36" s="66">
        <v>0</v>
      </c>
    </row>
    <row r="37" spans="1:6" ht="15.75" outlineLevel="1">
      <c r="A37" s="59"/>
      <c r="B37" s="59"/>
      <c r="C37" s="60"/>
      <c r="D37" s="100"/>
      <c r="F37" s="68"/>
    </row>
    <row r="38" spans="1:6" ht="15.75">
      <c r="A38" s="58" t="s">
        <v>108</v>
      </c>
      <c r="B38" s="59"/>
      <c r="C38" s="60"/>
      <c r="D38" s="103">
        <f>SUM(D31:D37)</f>
        <v>-29151</v>
      </c>
      <c r="F38" s="73">
        <f>SUM(F31:F37)</f>
        <v>23714</v>
      </c>
    </row>
    <row r="39" spans="1:6" ht="15.75">
      <c r="A39" s="59"/>
      <c r="B39" s="59"/>
      <c r="C39" s="60"/>
      <c r="D39" s="97"/>
      <c r="F39" s="65"/>
    </row>
    <row r="40" spans="1:6" ht="15.75" outlineLevel="1">
      <c r="A40" s="58" t="s">
        <v>109</v>
      </c>
      <c r="B40" s="58"/>
      <c r="C40" s="60"/>
      <c r="D40" s="97"/>
      <c r="F40" s="65"/>
    </row>
    <row r="41" spans="1:6" ht="15.75" outlineLevel="1">
      <c r="A41" s="58"/>
      <c r="B41" s="58"/>
      <c r="C41" s="60"/>
      <c r="D41" s="97"/>
      <c r="F41" s="65"/>
    </row>
    <row r="42" spans="1:6" ht="15.75" outlineLevel="1">
      <c r="A42" s="59" t="s">
        <v>138</v>
      </c>
      <c r="B42" s="59"/>
      <c r="C42" s="60"/>
      <c r="D42" s="98">
        <v>35218</v>
      </c>
      <c r="F42" s="66">
        <v>-6709</v>
      </c>
    </row>
    <row r="43" spans="1:6" ht="15.75" hidden="1" outlineLevel="1">
      <c r="A43" s="59" t="s">
        <v>120</v>
      </c>
      <c r="B43" s="59"/>
      <c r="C43" s="60"/>
      <c r="D43" s="97">
        <v>0</v>
      </c>
      <c r="F43" s="65">
        <v>0</v>
      </c>
    </row>
    <row r="44" spans="1:6" ht="15.75" outlineLevel="1">
      <c r="A44" s="59"/>
      <c r="B44" s="59"/>
      <c r="C44" s="60"/>
      <c r="D44" s="100"/>
      <c r="F44" s="68"/>
    </row>
    <row r="45" spans="1:6" ht="15.75">
      <c r="A45" s="58" t="s">
        <v>110</v>
      </c>
      <c r="B45" s="59"/>
      <c r="C45" s="60"/>
      <c r="D45" s="103">
        <f>SUM(D42:D44)</f>
        <v>35218</v>
      </c>
      <c r="F45" s="73">
        <f>SUM(F42:F44)</f>
        <v>-6709</v>
      </c>
    </row>
    <row r="46" spans="1:6" ht="15.75">
      <c r="A46" s="59"/>
      <c r="B46" s="59"/>
      <c r="C46" s="60"/>
      <c r="D46" s="97"/>
      <c r="F46" s="65"/>
    </row>
    <row r="47" spans="1:6" ht="15.75">
      <c r="A47" s="58" t="s">
        <v>121</v>
      </c>
      <c r="B47" s="59"/>
      <c r="C47" s="60"/>
      <c r="D47" s="97">
        <f>+D27+D38+D45</f>
        <v>11351</v>
      </c>
      <c r="F47" s="65">
        <f>+F27+F38+F45</f>
        <v>52982</v>
      </c>
    </row>
    <row r="48" spans="1:6" ht="15.75">
      <c r="A48" s="58"/>
      <c r="B48" s="59"/>
      <c r="C48" s="60"/>
      <c r="D48" s="97"/>
      <c r="F48" s="65"/>
    </row>
    <row r="49" spans="1:6" ht="15.75">
      <c r="A49" s="58" t="s">
        <v>122</v>
      </c>
      <c r="B49" s="59"/>
      <c r="C49" s="60"/>
      <c r="D49" s="97">
        <v>0</v>
      </c>
      <c r="F49" s="65">
        <v>0</v>
      </c>
    </row>
    <row r="50" spans="1:6" ht="15.75">
      <c r="A50" s="59"/>
      <c r="B50" s="59"/>
      <c r="C50" s="60"/>
      <c r="D50" s="97"/>
      <c r="F50" s="65"/>
    </row>
    <row r="51" spans="1:6" ht="15.75">
      <c r="A51" s="58" t="s">
        <v>111</v>
      </c>
      <c r="B51" s="59"/>
      <c r="C51" s="60"/>
      <c r="D51" s="97">
        <v>52982</v>
      </c>
      <c r="F51" s="65">
        <v>0</v>
      </c>
    </row>
    <row r="52" spans="1:6" ht="15.75">
      <c r="A52" s="59"/>
      <c r="B52" s="59"/>
      <c r="C52" s="60"/>
      <c r="D52" s="97"/>
      <c r="F52" s="65"/>
    </row>
    <row r="53" spans="1:6" ht="15.75">
      <c r="A53" s="58" t="s">
        <v>112</v>
      </c>
      <c r="B53" s="58"/>
      <c r="C53" s="60"/>
      <c r="D53" s="103">
        <f>SUM(D47:D52)</f>
        <v>64333</v>
      </c>
      <c r="F53" s="73">
        <f>SUM(F47:F52)</f>
        <v>52982</v>
      </c>
    </row>
    <row r="54" spans="1:6" ht="15.75">
      <c r="A54" s="59"/>
      <c r="B54" s="59"/>
      <c r="C54" s="60"/>
      <c r="D54" s="97"/>
      <c r="F54" s="65"/>
    </row>
    <row r="55" spans="1:6" ht="15.75">
      <c r="A55" s="59"/>
      <c r="B55" s="59"/>
      <c r="C55" s="60"/>
      <c r="D55" s="97"/>
      <c r="F55" s="65"/>
    </row>
    <row r="56" spans="1:6" ht="15.75">
      <c r="A56" s="59" t="s">
        <v>113</v>
      </c>
      <c r="B56" s="59"/>
      <c r="C56" s="60"/>
      <c r="D56" s="97">
        <v>33464</v>
      </c>
      <c r="F56" s="65">
        <v>53792</v>
      </c>
    </row>
    <row r="57" spans="1:6" ht="15.75">
      <c r="A57" s="86" t="s">
        <v>135</v>
      </c>
      <c r="B57" s="59"/>
      <c r="C57" s="60"/>
      <c r="D57" s="97">
        <v>36577</v>
      </c>
      <c r="F57" s="65">
        <v>3762</v>
      </c>
    </row>
    <row r="58" spans="1:6" ht="15.75">
      <c r="A58" s="59" t="s">
        <v>114</v>
      </c>
      <c r="B58" s="59"/>
      <c r="C58" s="60"/>
      <c r="D58" s="97">
        <v>-5708</v>
      </c>
      <c r="F58" s="65">
        <v>-4572</v>
      </c>
    </row>
    <row r="59" spans="1:6" ht="15.75">
      <c r="A59" s="58" t="s">
        <v>115</v>
      </c>
      <c r="B59" s="58"/>
      <c r="C59" s="60"/>
      <c r="D59" s="103">
        <f>SUM(D56:D58)</f>
        <v>64333</v>
      </c>
      <c r="F59" s="73">
        <f>SUM(F56:F58)</f>
        <v>52982</v>
      </c>
    </row>
    <row r="60" spans="1:4" ht="15.75">
      <c r="A60" s="59"/>
      <c r="B60" s="59"/>
      <c r="C60" s="60"/>
      <c r="D60" s="97"/>
    </row>
    <row r="61" spans="1:4" ht="15.75">
      <c r="A61" s="59"/>
      <c r="B61" s="59"/>
      <c r="C61" s="60"/>
      <c r="D61" s="97"/>
    </row>
    <row r="62" spans="1:7" ht="12.75" customHeight="1">
      <c r="A62" s="116" t="s">
        <v>133</v>
      </c>
      <c r="B62" s="116"/>
      <c r="C62" s="116"/>
      <c r="D62" s="116"/>
      <c r="E62" s="116"/>
      <c r="F62" s="116"/>
      <c r="G62" s="76"/>
    </row>
    <row r="63" spans="1:6" ht="12.75">
      <c r="A63" s="116"/>
      <c r="B63" s="116"/>
      <c r="C63" s="116"/>
      <c r="D63" s="116"/>
      <c r="E63" s="116"/>
      <c r="F63" s="116"/>
    </row>
    <row r="64" spans="4:6" ht="12.75">
      <c r="D64" s="104"/>
      <c r="F64" s="74"/>
    </row>
    <row r="65" ht="12.75">
      <c r="D65" s="104"/>
    </row>
    <row r="66" ht="12.75">
      <c r="D66" s="104"/>
    </row>
    <row r="67" ht="12.75">
      <c r="D67" s="104"/>
    </row>
    <row r="68" ht="12.75">
      <c r="D68" s="104"/>
    </row>
    <row r="69" ht="12.75">
      <c r="D69" s="104"/>
    </row>
    <row r="70" ht="12.75">
      <c r="D70" s="104"/>
    </row>
    <row r="71" ht="12.75">
      <c r="D71" s="104"/>
    </row>
    <row r="72" ht="12.75">
      <c r="D72" s="104"/>
    </row>
    <row r="73" ht="12.75">
      <c r="D73" s="104"/>
    </row>
    <row r="74" ht="12.75">
      <c r="D74" s="104"/>
    </row>
    <row r="75" ht="12.75">
      <c r="D75" s="104"/>
    </row>
    <row r="76" ht="12.75">
      <c r="D76" s="104"/>
    </row>
    <row r="77" ht="12.75">
      <c r="D77" s="104"/>
    </row>
    <row r="78" ht="12.75">
      <c r="D78" s="104"/>
    </row>
    <row r="79" ht="12.75">
      <c r="D79" s="104"/>
    </row>
    <row r="80" ht="12.75">
      <c r="D80" s="104"/>
    </row>
    <row r="81" ht="12.75">
      <c r="D81" s="104"/>
    </row>
    <row r="82" ht="12.75">
      <c r="D82" s="104"/>
    </row>
    <row r="83" ht="12.75">
      <c r="D83" s="104"/>
    </row>
    <row r="84" ht="12.75">
      <c r="D84" s="104"/>
    </row>
    <row r="85" ht="12.75">
      <c r="D85" s="104"/>
    </row>
    <row r="86" ht="12.75">
      <c r="D86" s="104"/>
    </row>
    <row r="87" ht="12.75">
      <c r="D87" s="104"/>
    </row>
    <row r="88" ht="12.75">
      <c r="D88" s="104"/>
    </row>
    <row r="89" ht="12.75">
      <c r="D89" s="104"/>
    </row>
    <row r="90" ht="12.75">
      <c r="D90" s="104"/>
    </row>
    <row r="91" ht="12.75">
      <c r="D91" s="104"/>
    </row>
    <row r="92" ht="12.75">
      <c r="D92" s="104"/>
    </row>
    <row r="93" ht="12.75">
      <c r="D93" s="104"/>
    </row>
    <row r="94" ht="12.75">
      <c r="D94" s="104"/>
    </row>
    <row r="95" ht="12.75">
      <c r="D95" s="104"/>
    </row>
    <row r="96" ht="12.75">
      <c r="D96" s="104"/>
    </row>
    <row r="97" ht="12.75">
      <c r="D97" s="104"/>
    </row>
    <row r="98" ht="12.75">
      <c r="D98" s="104"/>
    </row>
  </sheetData>
  <sheetProtection password="EF0E" sheet="1" objects="1" scenarios="1"/>
  <mergeCells count="1">
    <mergeCell ref="A62:F63"/>
  </mergeCells>
  <printOptions horizontalCentered="1"/>
  <pageMargins left="0.39" right="0.3" top="0.54" bottom="0.58" header="0.24" footer="0.27"/>
  <pageSetup fitToHeight="1" fitToWidth="1" horizontalDpi="600" verticalDpi="600" orientation="portrait" paperSize="9" scale="7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Wah Seong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MNC1</cp:lastModifiedBy>
  <cp:lastPrinted>2004-02-25T05:51:30Z</cp:lastPrinted>
  <dcterms:created xsi:type="dcterms:W3CDTF">2003-08-19T02:19:15Z</dcterms:created>
  <dcterms:modified xsi:type="dcterms:W3CDTF">2004-02-25T11:12:54Z</dcterms:modified>
  <cp:category/>
  <cp:version/>
  <cp:contentType/>
  <cp:contentStatus/>
</cp:coreProperties>
</file>